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DieseArbeitsmappe"/>
  <mc:AlternateContent xmlns:mc="http://schemas.openxmlformats.org/markup-compatibility/2006">
    <mc:Choice Requires="x15">
      <x15ac:absPath xmlns:x15ac="http://schemas.microsoft.com/office/spreadsheetml/2010/11/ac" url="Q:\Bibliothek\M__Schmitt\"/>
    </mc:Choice>
  </mc:AlternateContent>
  <xr:revisionPtr revIDLastSave="0" documentId="13_ncr:1_{6A7F3376-E444-4C87-A3FD-EEAA83AABCF9}" xr6:coauthVersionLast="36" xr6:coauthVersionMax="36" xr10:uidLastSave="{00000000-0000-0000-0000-000000000000}"/>
  <bookViews>
    <workbookView xWindow="0" yWindow="0" windowWidth="28800" windowHeight="12300" activeTab="2" xr2:uid="{00000000-000D-0000-FFFF-FFFF00000000}"/>
  </bookViews>
  <sheets>
    <sheet name="Etatentwicklung" sheetId="1" r:id="rId1"/>
    <sheet name="Versorgungsgrad" sheetId="2" r:id="rId2"/>
    <sheet name="Eckdaten_2021" sheetId="28" r:id="rId3"/>
    <sheet name="Eckdaten_2020" sheetId="27" r:id="rId4"/>
    <sheet name="Eckdaten_2019" sheetId="25" r:id="rId5"/>
    <sheet name="Eckdaten_2018" sheetId="24" r:id="rId6"/>
    <sheet name="Eckdaten_2017" sheetId="23" r:id="rId7"/>
    <sheet name="Eckdaten_2016" sheetId="22" r:id="rId8"/>
    <sheet name="Eckdaten_2015" sheetId="21" r:id="rId9"/>
    <sheet name="Eckdaten_2014" sheetId="20" r:id="rId10"/>
    <sheet name="Eckdaten_2013" sheetId="19" r:id="rId11"/>
    <sheet name="Eckdaten_2012" sheetId="3" r:id="rId12"/>
    <sheet name="Eckdaten_2011" sheetId="4" r:id="rId13"/>
    <sheet name="Eckdaten_2010" sheetId="5" r:id="rId14"/>
    <sheet name="Eckdaten_2009" sheetId="6" r:id="rId15"/>
    <sheet name="Eckdaten_2008" sheetId="7" r:id="rId16"/>
    <sheet name="Eckdaten_2007" sheetId="8" r:id="rId17"/>
    <sheet name="Eckdaten_2006" sheetId="9" r:id="rId18"/>
    <sheet name="Eckdaten_2005" sheetId="10" r:id="rId19"/>
    <sheet name="Eckdaten_2004" sheetId="11" r:id="rId20"/>
    <sheet name="Eckdaten_2003" sheetId="12" r:id="rId21"/>
    <sheet name="Eckdaten_2002" sheetId="13" r:id="rId22"/>
    <sheet name="Eckdaten_2001" sheetId="14" r:id="rId23"/>
    <sheet name="Eckdaten_2000" sheetId="15" r:id="rId24"/>
    <sheet name="Tabelle1" sheetId="16" r:id="rId25"/>
    <sheet name="Tabelle2" sheetId="17" r:id="rId26"/>
    <sheet name="Tabelle3" sheetId="18" r:id="rId27"/>
  </sheets>
  <calcPr calcId="191029"/>
  <customWorkbookViews>
    <customWorkbookView name="gaems - Persönliche Ansicht" guid="{F6F3343A-3EAF-4FE4-9EC1-9AFCDA7376E2}" mergeInterval="0" personalView="1" maximized="1" windowWidth="1276" windowHeight="853" activeSheetId="3"/>
  </customWorkbookViews>
</workbook>
</file>

<file path=xl/calcChain.xml><?xml version="1.0" encoding="utf-8"?>
<calcChain xmlns="http://schemas.openxmlformats.org/spreadsheetml/2006/main">
  <c r="I24" i="28" l="1"/>
  <c r="V26" i="28" l="1"/>
  <c r="V25" i="28"/>
  <c r="U24" i="28"/>
  <c r="T24" i="28"/>
  <c r="S24" i="28"/>
  <c r="R24" i="28"/>
  <c r="Q24" i="28"/>
  <c r="P24" i="28"/>
  <c r="O24" i="28"/>
  <c r="N24" i="28"/>
  <c r="M24" i="28"/>
  <c r="K24" i="28"/>
  <c r="J24" i="28"/>
  <c r="X5" i="1" s="1"/>
  <c r="H24" i="28"/>
  <c r="G24" i="28"/>
  <c r="F24" i="28"/>
  <c r="E24" i="28"/>
  <c r="D24" i="28"/>
  <c r="C24" i="28"/>
  <c r="B24" i="28"/>
  <c r="U23" i="28"/>
  <c r="T23" i="28"/>
  <c r="S23" i="28"/>
  <c r="R23" i="28"/>
  <c r="Q23" i="28"/>
  <c r="P23" i="28"/>
  <c r="O23" i="28"/>
  <c r="N23" i="28"/>
  <c r="M23" i="28"/>
  <c r="K23" i="28"/>
  <c r="X6" i="1" s="1"/>
  <c r="J23" i="28"/>
  <c r="X4" i="1" s="1"/>
  <c r="I23" i="28"/>
  <c r="X7" i="1" s="1"/>
  <c r="H23" i="28"/>
  <c r="G23" i="28"/>
  <c r="F23" i="28"/>
  <c r="E23" i="28"/>
  <c r="D23" i="28"/>
  <c r="C23" i="28"/>
  <c r="B23" i="28"/>
  <c r="V22" i="28"/>
  <c r="V21" i="28"/>
  <c r="V20" i="28"/>
  <c r="V19" i="28"/>
  <c r="V18" i="28"/>
  <c r="V17" i="28"/>
  <c r="V16" i="28"/>
  <c r="V15" i="28"/>
  <c r="V14" i="28"/>
  <c r="V13" i="28"/>
  <c r="V12" i="28"/>
  <c r="V11" i="28"/>
  <c r="V10" i="28"/>
  <c r="V9" i="28"/>
  <c r="V8" i="28"/>
  <c r="V7" i="28"/>
  <c r="V6" i="28"/>
  <c r="V24" i="28" l="1"/>
  <c r="X5" i="2" s="1"/>
  <c r="V23" i="28"/>
  <c r="X4" i="2" s="1"/>
  <c r="V16" i="27" l="1"/>
  <c r="V11" i="27"/>
  <c r="V26" i="27" l="1"/>
  <c r="V25" i="27"/>
  <c r="U24" i="27"/>
  <c r="T24" i="27"/>
  <c r="S24" i="27"/>
  <c r="R24" i="27"/>
  <c r="Q24" i="27"/>
  <c r="P24" i="27"/>
  <c r="O24" i="27"/>
  <c r="N24" i="27"/>
  <c r="M24" i="27"/>
  <c r="K24" i="27"/>
  <c r="J24" i="27"/>
  <c r="W5" i="1" s="1"/>
  <c r="I24" i="27"/>
  <c r="H24" i="27"/>
  <c r="G24" i="27"/>
  <c r="F24" i="27"/>
  <c r="E24" i="27"/>
  <c r="D24" i="27"/>
  <c r="C24" i="27"/>
  <c r="B24" i="27"/>
  <c r="U23" i="27"/>
  <c r="T23" i="27"/>
  <c r="S23" i="27"/>
  <c r="R23" i="27"/>
  <c r="Q23" i="27"/>
  <c r="P23" i="27"/>
  <c r="O23" i="27"/>
  <c r="N23" i="27"/>
  <c r="M23" i="27"/>
  <c r="K23" i="27"/>
  <c r="W6" i="1" s="1"/>
  <c r="J23" i="27"/>
  <c r="W4" i="1" s="1"/>
  <c r="I23" i="27"/>
  <c r="W7" i="1" s="1"/>
  <c r="H23" i="27"/>
  <c r="G23" i="27"/>
  <c r="F23" i="27"/>
  <c r="E23" i="27"/>
  <c r="D23" i="27"/>
  <c r="C23" i="27"/>
  <c r="B23" i="27"/>
  <c r="V22" i="27"/>
  <c r="V21" i="27"/>
  <c r="V20" i="27"/>
  <c r="V19" i="27"/>
  <c r="V18" i="27"/>
  <c r="V17" i="27"/>
  <c r="V15" i="27"/>
  <c r="V14" i="27"/>
  <c r="V13" i="27"/>
  <c r="V12" i="27"/>
  <c r="V10" i="27"/>
  <c r="V9" i="27"/>
  <c r="V8" i="27"/>
  <c r="V7" i="27"/>
  <c r="V6" i="27"/>
  <c r="V23" i="27" l="1"/>
  <c r="W4" i="2" s="1"/>
  <c r="V24" i="27"/>
  <c r="W5" i="2" s="1"/>
  <c r="V8" i="25"/>
  <c r="V26" i="25" l="1"/>
  <c r="V25" i="25"/>
  <c r="U24" i="25"/>
  <c r="T24" i="25"/>
  <c r="S24" i="25"/>
  <c r="R24" i="25"/>
  <c r="Q24" i="25"/>
  <c r="P24" i="25"/>
  <c r="O24" i="25"/>
  <c r="N24" i="25"/>
  <c r="M24" i="25"/>
  <c r="K24" i="25"/>
  <c r="J24" i="25"/>
  <c r="V5" i="1" s="1"/>
  <c r="I24" i="25"/>
  <c r="H24" i="25"/>
  <c r="G24" i="25"/>
  <c r="F24" i="25"/>
  <c r="E24" i="25"/>
  <c r="D24" i="25"/>
  <c r="C24" i="25"/>
  <c r="B24" i="25"/>
  <c r="U23" i="25"/>
  <c r="T23" i="25"/>
  <c r="S23" i="25"/>
  <c r="R23" i="25"/>
  <c r="Q23" i="25"/>
  <c r="P23" i="25"/>
  <c r="O23" i="25"/>
  <c r="N23" i="25"/>
  <c r="M23" i="25"/>
  <c r="K23" i="25"/>
  <c r="V6" i="1" s="1"/>
  <c r="J23" i="25"/>
  <c r="V4" i="1" s="1"/>
  <c r="I23" i="25"/>
  <c r="V7" i="1" s="1"/>
  <c r="H23" i="25"/>
  <c r="G23" i="25"/>
  <c r="F23" i="25"/>
  <c r="E23" i="25"/>
  <c r="D23" i="25"/>
  <c r="C23" i="25"/>
  <c r="B23" i="25"/>
  <c r="V22" i="25"/>
  <c r="V21" i="25"/>
  <c r="V20" i="25"/>
  <c r="V19" i="25"/>
  <c r="V18" i="25"/>
  <c r="V17" i="25"/>
  <c r="V16" i="25"/>
  <c r="V15" i="25"/>
  <c r="V14" i="25"/>
  <c r="V13" i="25"/>
  <c r="V12" i="25"/>
  <c r="V11" i="25"/>
  <c r="V10" i="25"/>
  <c r="V9" i="25"/>
  <c r="V7" i="25"/>
  <c r="V6" i="25"/>
  <c r="V23" i="25" l="1"/>
  <c r="V4" i="2" s="1"/>
  <c r="V24" i="25"/>
  <c r="V5" i="2" s="1"/>
  <c r="V26" i="24"/>
  <c r="V25" i="24"/>
  <c r="U24" i="24"/>
  <c r="T24" i="24"/>
  <c r="S24" i="24"/>
  <c r="R24" i="24"/>
  <c r="Q24" i="24"/>
  <c r="P24" i="24"/>
  <c r="O24" i="24"/>
  <c r="N24" i="24"/>
  <c r="M24" i="24"/>
  <c r="K24" i="24"/>
  <c r="J24" i="24"/>
  <c r="U5" i="1" s="1"/>
  <c r="I24" i="24"/>
  <c r="H24" i="24"/>
  <c r="G24" i="24"/>
  <c r="F24" i="24"/>
  <c r="E24" i="24"/>
  <c r="D24" i="24"/>
  <c r="C24" i="24"/>
  <c r="B24" i="24"/>
  <c r="U23" i="24"/>
  <c r="T23" i="24"/>
  <c r="S23" i="24"/>
  <c r="R23" i="24"/>
  <c r="Q23" i="24"/>
  <c r="P23" i="24"/>
  <c r="O23" i="24"/>
  <c r="N23" i="24"/>
  <c r="M23" i="24"/>
  <c r="K23" i="24"/>
  <c r="U6" i="1" s="1"/>
  <c r="J23" i="24"/>
  <c r="U4" i="1" s="1"/>
  <c r="I23" i="24"/>
  <c r="U7" i="1" s="1"/>
  <c r="H23" i="24"/>
  <c r="G23" i="24"/>
  <c r="F23" i="24"/>
  <c r="E23" i="24"/>
  <c r="D23" i="24"/>
  <c r="C23" i="24"/>
  <c r="B23" i="24"/>
  <c r="V22" i="24"/>
  <c r="V21" i="24"/>
  <c r="V20" i="24"/>
  <c r="V19" i="24"/>
  <c r="V18" i="24"/>
  <c r="V17" i="24"/>
  <c r="V16" i="24"/>
  <c r="V15" i="24"/>
  <c r="V14" i="24"/>
  <c r="V13" i="24"/>
  <c r="V12" i="24"/>
  <c r="V11" i="24"/>
  <c r="V10" i="24"/>
  <c r="V9" i="24"/>
  <c r="V8" i="24"/>
  <c r="V7" i="24"/>
  <c r="V6" i="24"/>
  <c r="V23" i="24" l="1"/>
  <c r="U4" i="2" s="1"/>
  <c r="V24" i="24"/>
  <c r="U5" i="2" s="1"/>
  <c r="B23" i="23"/>
  <c r="C23" i="23"/>
  <c r="D23" i="23"/>
  <c r="E23" i="23"/>
  <c r="F23" i="23"/>
  <c r="G23" i="23"/>
  <c r="H23" i="23"/>
  <c r="I23" i="23"/>
  <c r="T7" i="1" s="1"/>
  <c r="J23" i="23"/>
  <c r="T4" i="1" s="1"/>
  <c r="K23" i="23"/>
  <c r="T6" i="1" s="1"/>
  <c r="B24" i="23"/>
  <c r="C24" i="23"/>
  <c r="D24" i="23"/>
  <c r="E24" i="23"/>
  <c r="F24" i="23"/>
  <c r="G24" i="23"/>
  <c r="H24" i="23"/>
  <c r="I24" i="23"/>
  <c r="J24" i="23"/>
  <c r="T5" i="1" s="1"/>
  <c r="K24" i="23"/>
  <c r="V26" i="23"/>
  <c r="V25" i="23"/>
  <c r="U24" i="23"/>
  <c r="T24" i="23"/>
  <c r="S24" i="23"/>
  <c r="R24" i="23"/>
  <c r="Q24" i="23"/>
  <c r="P24" i="23"/>
  <c r="O24" i="23"/>
  <c r="N24" i="23"/>
  <c r="M24" i="23"/>
  <c r="U23" i="23"/>
  <c r="T23" i="23"/>
  <c r="S23" i="23"/>
  <c r="R23" i="23"/>
  <c r="Q23" i="23"/>
  <c r="P23" i="23"/>
  <c r="O23" i="23"/>
  <c r="N23" i="23"/>
  <c r="M23" i="23"/>
  <c r="V22" i="23"/>
  <c r="V21" i="23"/>
  <c r="V20" i="23"/>
  <c r="V19" i="23"/>
  <c r="V18" i="23"/>
  <c r="V17" i="23"/>
  <c r="V16" i="23"/>
  <c r="V15" i="23"/>
  <c r="V14" i="23"/>
  <c r="V13" i="23"/>
  <c r="V12" i="23"/>
  <c r="V11" i="23"/>
  <c r="V10" i="23"/>
  <c r="V9" i="23"/>
  <c r="V8" i="23"/>
  <c r="V7" i="23"/>
  <c r="V6" i="23"/>
  <c r="V23" i="23" l="1"/>
  <c r="T4" i="2" s="1"/>
  <c r="V24" i="23"/>
  <c r="T5" i="2" s="1"/>
  <c r="B23" i="22"/>
  <c r="B24" i="22"/>
  <c r="M24" i="22" l="1"/>
  <c r="K23" i="22" l="1"/>
  <c r="S6" i="1" s="1"/>
  <c r="U24" i="22" l="1"/>
  <c r="U23" i="22"/>
  <c r="M23" i="22"/>
  <c r="I24" i="22"/>
  <c r="I23" i="22"/>
  <c r="S7" i="1" s="1"/>
  <c r="V26" i="22"/>
  <c r="V25" i="22"/>
  <c r="T24" i="22"/>
  <c r="S24" i="22"/>
  <c r="R24" i="22"/>
  <c r="Q24" i="22"/>
  <c r="P24" i="22"/>
  <c r="O24" i="22"/>
  <c r="N24" i="22"/>
  <c r="K24" i="22"/>
  <c r="J24" i="22"/>
  <c r="S5" i="1" s="1"/>
  <c r="H24" i="22"/>
  <c r="G24" i="22"/>
  <c r="F24" i="22"/>
  <c r="E24" i="22"/>
  <c r="D24" i="22"/>
  <c r="C24" i="22"/>
  <c r="T23" i="22"/>
  <c r="S23" i="22"/>
  <c r="R23" i="22"/>
  <c r="Q23" i="22"/>
  <c r="P23" i="22"/>
  <c r="O23" i="22"/>
  <c r="N23" i="22"/>
  <c r="J23" i="22"/>
  <c r="S4" i="1" s="1"/>
  <c r="H23" i="22"/>
  <c r="G23" i="22"/>
  <c r="F23" i="22"/>
  <c r="E23" i="22"/>
  <c r="D23" i="22"/>
  <c r="C23" i="22"/>
  <c r="V22" i="22"/>
  <c r="V21" i="22"/>
  <c r="V20" i="22"/>
  <c r="V19" i="22"/>
  <c r="V18" i="22"/>
  <c r="V17" i="22"/>
  <c r="V16" i="22"/>
  <c r="V15" i="22"/>
  <c r="V14" i="22"/>
  <c r="V13" i="22"/>
  <c r="V12" i="22"/>
  <c r="V11" i="22"/>
  <c r="V10" i="22"/>
  <c r="V9" i="22"/>
  <c r="V8" i="22"/>
  <c r="V7" i="22"/>
  <c r="V6" i="22"/>
  <c r="V23" i="22" l="1"/>
  <c r="S4" i="2" s="1"/>
  <c r="V24" i="22"/>
  <c r="S5" i="2" s="1"/>
  <c r="U24" i="21"/>
  <c r="U23" i="21"/>
  <c r="R7" i="1"/>
  <c r="B23" i="21" l="1"/>
  <c r="B24" i="21"/>
  <c r="U6" i="20" l="1"/>
  <c r="V26" i="21"/>
  <c r="V25" i="21"/>
  <c r="T24" i="21"/>
  <c r="S24" i="21"/>
  <c r="R24" i="21"/>
  <c r="Q24" i="21"/>
  <c r="P24" i="21"/>
  <c r="O24" i="21"/>
  <c r="N24" i="21"/>
  <c r="K24" i="21"/>
  <c r="J24" i="21"/>
  <c r="R5" i="1" s="1"/>
  <c r="H24" i="21"/>
  <c r="G24" i="21"/>
  <c r="F24" i="21"/>
  <c r="E24" i="21"/>
  <c r="D24" i="21"/>
  <c r="C24" i="21"/>
  <c r="T23" i="21"/>
  <c r="S23" i="21"/>
  <c r="R23" i="21"/>
  <c r="Q23" i="21"/>
  <c r="P23" i="21"/>
  <c r="O23" i="21"/>
  <c r="N23" i="21"/>
  <c r="K23" i="21"/>
  <c r="R6" i="1" s="1"/>
  <c r="J23" i="21"/>
  <c r="R4" i="1" s="1"/>
  <c r="H23" i="21"/>
  <c r="G23" i="21"/>
  <c r="F23" i="21"/>
  <c r="E23" i="21"/>
  <c r="D23" i="21"/>
  <c r="C23" i="21"/>
  <c r="V22" i="21"/>
  <c r="V21" i="21"/>
  <c r="V20" i="21"/>
  <c r="V19" i="21"/>
  <c r="V18" i="21"/>
  <c r="V17" i="21"/>
  <c r="V16" i="21"/>
  <c r="V15" i="21"/>
  <c r="V14" i="21"/>
  <c r="V13" i="21"/>
  <c r="V12" i="21"/>
  <c r="V11" i="21"/>
  <c r="V10" i="21"/>
  <c r="V9" i="21"/>
  <c r="V8" i="21"/>
  <c r="V7" i="21"/>
  <c r="V6" i="21"/>
  <c r="V24" i="21" l="1"/>
  <c r="R5" i="2" s="1"/>
  <c r="V23" i="21"/>
  <c r="R4" i="2" s="1"/>
  <c r="U26" i="20"/>
  <c r="U25" i="20"/>
  <c r="T24" i="20"/>
  <c r="S24" i="20"/>
  <c r="R24" i="20"/>
  <c r="Q24" i="20"/>
  <c r="P24" i="20"/>
  <c r="O24" i="20"/>
  <c r="N24" i="20"/>
  <c r="M24" i="20"/>
  <c r="K24" i="20"/>
  <c r="J24" i="20"/>
  <c r="Q5" i="1" s="1"/>
  <c r="I24" i="20"/>
  <c r="H24" i="20"/>
  <c r="G24" i="20"/>
  <c r="F24" i="20"/>
  <c r="E24" i="20"/>
  <c r="D24" i="20"/>
  <c r="C24" i="20"/>
  <c r="B24" i="20"/>
  <c r="T23" i="20"/>
  <c r="S23" i="20"/>
  <c r="R23" i="20"/>
  <c r="Q23" i="20"/>
  <c r="P23" i="20"/>
  <c r="O23" i="20"/>
  <c r="N23" i="20"/>
  <c r="M23" i="20"/>
  <c r="K23" i="20"/>
  <c r="Q6" i="1" s="1"/>
  <c r="J23" i="20"/>
  <c r="Q4" i="1" s="1"/>
  <c r="I23" i="20"/>
  <c r="H23" i="20"/>
  <c r="G23" i="20"/>
  <c r="F23" i="20"/>
  <c r="E23" i="20"/>
  <c r="D23" i="20"/>
  <c r="C23" i="20"/>
  <c r="B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16" i="19"/>
  <c r="U11" i="19"/>
  <c r="U19" i="19"/>
  <c r="I24" i="19"/>
  <c r="H24" i="19"/>
  <c r="G24" i="19"/>
  <c r="F24" i="19"/>
  <c r="E24" i="19"/>
  <c r="D24" i="19"/>
  <c r="C24" i="19"/>
  <c r="B24" i="19"/>
  <c r="T24" i="19"/>
  <c r="P24" i="19"/>
  <c r="S24" i="19"/>
  <c r="O24" i="19"/>
  <c r="M24" i="19"/>
  <c r="N24" i="19"/>
  <c r="T23" i="19"/>
  <c r="S23" i="19"/>
  <c r="I23" i="19"/>
  <c r="H23" i="19"/>
  <c r="G23" i="19"/>
  <c r="F23" i="19"/>
  <c r="E23" i="19"/>
  <c r="D23" i="19"/>
  <c r="C23" i="19"/>
  <c r="B23" i="19"/>
  <c r="P23" i="19"/>
  <c r="O23" i="19"/>
  <c r="N23" i="19"/>
  <c r="M23" i="19"/>
  <c r="R24" i="19"/>
  <c r="U24" i="19" s="1"/>
  <c r="P5" i="2" s="1"/>
  <c r="Q4" i="2" s="1"/>
  <c r="Q24" i="19"/>
  <c r="R23" i="19"/>
  <c r="Q23" i="19"/>
  <c r="K24" i="19"/>
  <c r="J24" i="19"/>
  <c r="K23" i="19"/>
  <c r="P6" i="1"/>
  <c r="J23" i="19"/>
  <c r="U21" i="19"/>
  <c r="U13" i="19"/>
  <c r="U8" i="19"/>
  <c r="U18" i="19"/>
  <c r="U6" i="19"/>
  <c r="U10" i="19"/>
  <c r="U20" i="19"/>
  <c r="U22" i="19"/>
  <c r="U17" i="19"/>
  <c r="U7" i="19"/>
  <c r="U12" i="19"/>
  <c r="U9" i="19"/>
  <c r="U14" i="19"/>
  <c r="U15" i="19"/>
  <c r="O6" i="1"/>
  <c r="U26" i="19"/>
  <c r="U25" i="19"/>
  <c r="L6" i="15"/>
  <c r="L7" i="15"/>
  <c r="L8" i="15"/>
  <c r="L9" i="15"/>
  <c r="L11" i="15"/>
  <c r="L12" i="15"/>
  <c r="L14" i="15"/>
  <c r="L16" i="15"/>
  <c r="L17" i="15"/>
  <c r="L18" i="15"/>
  <c r="L19" i="15"/>
  <c r="L20" i="15"/>
  <c r="L21" i="15"/>
  <c r="L22" i="15"/>
  <c r="B23" i="15"/>
  <c r="C23" i="15"/>
  <c r="D23" i="15"/>
  <c r="L23" i="15" s="1"/>
  <c r="C4" i="2" s="1"/>
  <c r="E23" i="15"/>
  <c r="F23" i="15"/>
  <c r="G23" i="15"/>
  <c r="H23" i="15"/>
  <c r="I23" i="15"/>
  <c r="J23" i="15"/>
  <c r="K23" i="15"/>
  <c r="D24" i="15"/>
  <c r="L24" i="15" s="1"/>
  <c r="C5" i="2" s="1"/>
  <c r="I24" i="15"/>
  <c r="J24" i="15"/>
  <c r="L26" i="15"/>
  <c r="L6" i="14"/>
  <c r="L7" i="14"/>
  <c r="L8" i="14"/>
  <c r="L9" i="14"/>
  <c r="L10" i="14"/>
  <c r="L11" i="14"/>
  <c r="L12" i="14"/>
  <c r="L14" i="14"/>
  <c r="L16" i="14"/>
  <c r="L17" i="14"/>
  <c r="L18" i="14"/>
  <c r="L19" i="14"/>
  <c r="L20" i="14"/>
  <c r="L21" i="14"/>
  <c r="L22" i="14"/>
  <c r="B23" i="14"/>
  <c r="C23" i="14"/>
  <c r="D23" i="14"/>
  <c r="D4" i="1"/>
  <c r="E23" i="14"/>
  <c r="F23" i="14"/>
  <c r="G23" i="14"/>
  <c r="H23" i="14"/>
  <c r="I23" i="14"/>
  <c r="J23" i="14"/>
  <c r="L23" i="14" s="1"/>
  <c r="D4" i="2" s="1"/>
  <c r="K23" i="14"/>
  <c r="D24" i="14"/>
  <c r="D5" i="1" s="1"/>
  <c r="I24" i="14"/>
  <c r="J24" i="14"/>
  <c r="L25" i="14"/>
  <c r="L26" i="14"/>
  <c r="L6" i="13"/>
  <c r="L7" i="13"/>
  <c r="L8" i="13"/>
  <c r="L9" i="13"/>
  <c r="L10" i="13"/>
  <c r="L11" i="13"/>
  <c r="L12" i="13"/>
  <c r="L14" i="13"/>
  <c r="L16" i="13"/>
  <c r="L17" i="13"/>
  <c r="L18" i="13"/>
  <c r="L19" i="13"/>
  <c r="L20" i="13"/>
  <c r="L21" i="13"/>
  <c r="L22" i="13"/>
  <c r="B23" i="13"/>
  <c r="C23" i="13"/>
  <c r="D23" i="13"/>
  <c r="E4" i="1" s="1"/>
  <c r="E23" i="13"/>
  <c r="F23" i="13"/>
  <c r="G23" i="13"/>
  <c r="H23" i="13"/>
  <c r="I23" i="13"/>
  <c r="J23" i="13"/>
  <c r="K23" i="13"/>
  <c r="D24" i="13"/>
  <c r="L24" i="13" s="1"/>
  <c r="E5" i="2" s="1"/>
  <c r="I24" i="13"/>
  <c r="J24" i="13"/>
  <c r="L25" i="13"/>
  <c r="L26" i="13"/>
  <c r="M6" i="12"/>
  <c r="M7" i="12"/>
  <c r="M8" i="12"/>
  <c r="M9" i="12"/>
  <c r="M10" i="12"/>
  <c r="M11" i="12"/>
  <c r="M12" i="12"/>
  <c r="M13" i="12"/>
  <c r="M14" i="12"/>
  <c r="M16" i="12"/>
  <c r="M17" i="12"/>
  <c r="M18" i="12"/>
  <c r="M19" i="12"/>
  <c r="M20" i="12"/>
  <c r="M21" i="12"/>
  <c r="M22" i="12"/>
  <c r="B23" i="12"/>
  <c r="C23" i="12"/>
  <c r="D23" i="12"/>
  <c r="F4" i="1" s="1"/>
  <c r="E23" i="12"/>
  <c r="F23" i="12"/>
  <c r="G23" i="12"/>
  <c r="H23" i="12"/>
  <c r="I23" i="12"/>
  <c r="J23" i="12"/>
  <c r="K23" i="12"/>
  <c r="L23" i="12"/>
  <c r="B24" i="12"/>
  <c r="C24" i="12"/>
  <c r="D24" i="12"/>
  <c r="E24" i="12"/>
  <c r="F24" i="12"/>
  <c r="G24" i="12"/>
  <c r="H24" i="12"/>
  <c r="I24" i="12"/>
  <c r="J24" i="12"/>
  <c r="K24" i="12"/>
  <c r="L24" i="12"/>
  <c r="M25" i="12"/>
  <c r="M6" i="11"/>
  <c r="M7" i="11"/>
  <c r="M8" i="11"/>
  <c r="M9" i="11"/>
  <c r="M10" i="11"/>
  <c r="M11" i="11"/>
  <c r="M12" i="11"/>
  <c r="M13" i="11"/>
  <c r="M14" i="11"/>
  <c r="M16" i="11"/>
  <c r="M17" i="11"/>
  <c r="M18" i="11"/>
  <c r="M19" i="11"/>
  <c r="M20" i="11"/>
  <c r="M21" i="11"/>
  <c r="M22" i="11"/>
  <c r="B23" i="11"/>
  <c r="C23" i="11"/>
  <c r="D23" i="11"/>
  <c r="M23" i="11" s="1"/>
  <c r="G4" i="2" s="1"/>
  <c r="E23" i="11"/>
  <c r="F23" i="11"/>
  <c r="G23" i="11"/>
  <c r="H23" i="11"/>
  <c r="I23" i="11"/>
  <c r="J23" i="11"/>
  <c r="K23" i="11"/>
  <c r="L23" i="11"/>
  <c r="B24" i="11"/>
  <c r="C24" i="11"/>
  <c r="D24" i="11"/>
  <c r="G5" i="1" s="1"/>
  <c r="E24" i="11"/>
  <c r="F24" i="11"/>
  <c r="G24" i="11"/>
  <c r="H24" i="11"/>
  <c r="I24" i="11"/>
  <c r="J24" i="11"/>
  <c r="K24" i="11"/>
  <c r="L24" i="11"/>
  <c r="M25" i="11"/>
  <c r="M6" i="10"/>
  <c r="M7" i="10"/>
  <c r="M8" i="10"/>
  <c r="M9" i="10"/>
  <c r="M10" i="10"/>
  <c r="M11" i="10"/>
  <c r="M12" i="10"/>
  <c r="M13" i="10"/>
  <c r="M14" i="10"/>
  <c r="M17" i="10"/>
  <c r="M18" i="10"/>
  <c r="M19" i="10"/>
  <c r="M20" i="10"/>
  <c r="M21" i="10"/>
  <c r="M22" i="10"/>
  <c r="B23" i="10"/>
  <c r="C23" i="10"/>
  <c r="D23" i="10"/>
  <c r="E23" i="10"/>
  <c r="F23" i="10"/>
  <c r="G23" i="10"/>
  <c r="H23" i="10"/>
  <c r="I23" i="10"/>
  <c r="J23" i="10"/>
  <c r="K23" i="10"/>
  <c r="M23" i="10" s="1"/>
  <c r="H4" i="2" s="1"/>
  <c r="L23" i="10"/>
  <c r="B24" i="10"/>
  <c r="C24" i="10"/>
  <c r="D24" i="10"/>
  <c r="H5" i="1" s="1"/>
  <c r="E24" i="10"/>
  <c r="F24" i="10"/>
  <c r="G24" i="10"/>
  <c r="H24" i="10"/>
  <c r="I24" i="10"/>
  <c r="J24" i="10"/>
  <c r="K24" i="10"/>
  <c r="L24" i="10"/>
  <c r="M25" i="10"/>
  <c r="M6" i="9"/>
  <c r="M7" i="9"/>
  <c r="M8" i="9"/>
  <c r="M9" i="9"/>
  <c r="M10" i="9"/>
  <c r="M11" i="9"/>
  <c r="M12" i="9"/>
  <c r="M13" i="9"/>
  <c r="M14" i="9"/>
  <c r="M16" i="9"/>
  <c r="M17" i="9"/>
  <c r="M18" i="9"/>
  <c r="M19" i="9"/>
  <c r="M20" i="9"/>
  <c r="M21" i="9"/>
  <c r="M22" i="9"/>
  <c r="B23" i="9"/>
  <c r="C23" i="9"/>
  <c r="D23" i="9"/>
  <c r="E23" i="9"/>
  <c r="F23" i="9"/>
  <c r="G23" i="9"/>
  <c r="H23" i="9"/>
  <c r="I23" i="9"/>
  <c r="J23" i="9"/>
  <c r="K23" i="9"/>
  <c r="L23" i="9"/>
  <c r="B24" i="9"/>
  <c r="C24" i="9"/>
  <c r="D24" i="9"/>
  <c r="I5" i="1" s="1"/>
  <c r="E24" i="9"/>
  <c r="F24" i="9"/>
  <c r="G24" i="9"/>
  <c r="H24" i="9"/>
  <c r="I24" i="9"/>
  <c r="J24" i="9"/>
  <c r="K24" i="9"/>
  <c r="L24" i="9"/>
  <c r="M25" i="9"/>
  <c r="M26" i="9"/>
  <c r="U6" i="8"/>
  <c r="U7" i="8"/>
  <c r="U8" i="8"/>
  <c r="U9" i="8"/>
  <c r="U10" i="8"/>
  <c r="U11" i="8"/>
  <c r="U12" i="8"/>
  <c r="U13" i="8"/>
  <c r="U14" i="8"/>
  <c r="U16" i="8"/>
  <c r="U17" i="8"/>
  <c r="U18" i="8"/>
  <c r="U19" i="8"/>
  <c r="U20" i="8"/>
  <c r="U21" i="8"/>
  <c r="U22" i="8"/>
  <c r="B23" i="8"/>
  <c r="C23" i="8"/>
  <c r="D23" i="8"/>
  <c r="E23" i="8"/>
  <c r="F23" i="8"/>
  <c r="G23" i="8"/>
  <c r="H23" i="8"/>
  <c r="I23" i="8"/>
  <c r="J23" i="8"/>
  <c r="K23" i="8"/>
  <c r="J6" i="1"/>
  <c r="M23" i="8"/>
  <c r="N23" i="8"/>
  <c r="O23" i="8"/>
  <c r="P23" i="8"/>
  <c r="Q23" i="8"/>
  <c r="R23" i="8"/>
  <c r="S23" i="8"/>
  <c r="T23" i="8"/>
  <c r="B24" i="8"/>
  <c r="C24" i="8"/>
  <c r="D24" i="8"/>
  <c r="E24" i="8"/>
  <c r="F24" i="8"/>
  <c r="G24" i="8"/>
  <c r="H24" i="8"/>
  <c r="I24" i="8"/>
  <c r="J24" i="8"/>
  <c r="K24" i="8"/>
  <c r="M24" i="8"/>
  <c r="N24" i="8"/>
  <c r="O24" i="8"/>
  <c r="P24" i="8"/>
  <c r="Q24" i="8"/>
  <c r="R24" i="8"/>
  <c r="S24" i="8"/>
  <c r="T24" i="8"/>
  <c r="U25" i="8"/>
  <c r="U26" i="8"/>
  <c r="U6" i="7"/>
  <c r="U7" i="7"/>
  <c r="U8" i="7"/>
  <c r="U9" i="7"/>
  <c r="U10" i="7"/>
  <c r="U11" i="7"/>
  <c r="U12" i="7"/>
  <c r="U13" i="7"/>
  <c r="U14" i="7"/>
  <c r="U16" i="7"/>
  <c r="U17" i="7"/>
  <c r="U18" i="7"/>
  <c r="U19" i="7"/>
  <c r="U20" i="7"/>
  <c r="U21" i="7"/>
  <c r="U22" i="7"/>
  <c r="B23" i="7"/>
  <c r="C23" i="7"/>
  <c r="D23" i="7"/>
  <c r="E23" i="7"/>
  <c r="F23" i="7"/>
  <c r="G23" i="7"/>
  <c r="H23" i="7"/>
  <c r="I23" i="7"/>
  <c r="J23" i="7"/>
  <c r="K23" i="7"/>
  <c r="M23" i="7"/>
  <c r="N23" i="7"/>
  <c r="O23" i="7"/>
  <c r="P23" i="7"/>
  <c r="Q23" i="7"/>
  <c r="R23" i="7"/>
  <c r="S23" i="7"/>
  <c r="T23" i="7"/>
  <c r="B24" i="7"/>
  <c r="C24" i="7"/>
  <c r="D24" i="7"/>
  <c r="E24" i="7"/>
  <c r="F24" i="7"/>
  <c r="G24" i="7"/>
  <c r="H24" i="7"/>
  <c r="I24" i="7"/>
  <c r="J24" i="7"/>
  <c r="K5" i="1" s="1"/>
  <c r="K24" i="7"/>
  <c r="M24" i="7"/>
  <c r="N24" i="7"/>
  <c r="O24" i="7"/>
  <c r="P24" i="7"/>
  <c r="Q24" i="7"/>
  <c r="R24" i="7"/>
  <c r="S24" i="7"/>
  <c r="T24" i="7"/>
  <c r="U25" i="7"/>
  <c r="U26" i="7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B23" i="6"/>
  <c r="C23" i="6"/>
  <c r="D23" i="6"/>
  <c r="E23" i="6"/>
  <c r="F23" i="6"/>
  <c r="G23" i="6"/>
  <c r="H23" i="6"/>
  <c r="I23" i="6"/>
  <c r="J23" i="6"/>
  <c r="L4" i="1" s="1"/>
  <c r="K23" i="6"/>
  <c r="M23" i="6"/>
  <c r="N23" i="6"/>
  <c r="O23" i="6"/>
  <c r="P23" i="6"/>
  <c r="Q23" i="6"/>
  <c r="R23" i="6"/>
  <c r="S23" i="6"/>
  <c r="T23" i="6"/>
  <c r="B24" i="6"/>
  <c r="C24" i="6"/>
  <c r="D24" i="6"/>
  <c r="E24" i="6"/>
  <c r="F24" i="6"/>
  <c r="G24" i="6"/>
  <c r="H24" i="6"/>
  <c r="I24" i="6"/>
  <c r="J24" i="6"/>
  <c r="K24" i="6"/>
  <c r="M24" i="6"/>
  <c r="N24" i="6"/>
  <c r="O24" i="6"/>
  <c r="P24" i="6"/>
  <c r="Q24" i="6"/>
  <c r="R24" i="6"/>
  <c r="S24" i="6"/>
  <c r="T24" i="6"/>
  <c r="U24" i="6"/>
  <c r="L5" i="2" s="1"/>
  <c r="U25" i="6"/>
  <c r="U26" i="6"/>
  <c r="U6" i="5"/>
  <c r="U7" i="5"/>
  <c r="U8" i="5"/>
  <c r="U9" i="5"/>
  <c r="U10" i="5"/>
  <c r="U11" i="5"/>
  <c r="U12" i="5"/>
  <c r="C13" i="5"/>
  <c r="U13" i="5"/>
  <c r="U14" i="5"/>
  <c r="U15" i="5"/>
  <c r="U16" i="5"/>
  <c r="U17" i="5"/>
  <c r="U18" i="5"/>
  <c r="U19" i="5"/>
  <c r="U20" i="5"/>
  <c r="U21" i="5"/>
  <c r="U22" i="5"/>
  <c r="B23" i="5"/>
  <c r="C23" i="5"/>
  <c r="D23" i="5"/>
  <c r="E23" i="5"/>
  <c r="F23" i="5"/>
  <c r="G23" i="5"/>
  <c r="H23" i="5"/>
  <c r="I23" i="5"/>
  <c r="J23" i="5"/>
  <c r="K23" i="5"/>
  <c r="M6" i="1" s="1"/>
  <c r="M23" i="5"/>
  <c r="N23" i="5"/>
  <c r="O23" i="5"/>
  <c r="P23" i="5"/>
  <c r="Q23" i="5"/>
  <c r="U23" i="5"/>
  <c r="M4" i="2" s="1"/>
  <c r="R23" i="5"/>
  <c r="S23" i="5"/>
  <c r="T23" i="5"/>
  <c r="B24" i="5"/>
  <c r="C24" i="5"/>
  <c r="D24" i="5"/>
  <c r="E24" i="5"/>
  <c r="F24" i="5"/>
  <c r="G24" i="5"/>
  <c r="H24" i="5"/>
  <c r="I24" i="5"/>
  <c r="J24" i="5"/>
  <c r="M5" i="1" s="1"/>
  <c r="K24" i="5"/>
  <c r="M24" i="5"/>
  <c r="N24" i="5"/>
  <c r="O24" i="5"/>
  <c r="P24" i="5"/>
  <c r="Q24" i="5"/>
  <c r="R24" i="5"/>
  <c r="S24" i="5"/>
  <c r="T24" i="5"/>
  <c r="U25" i="5"/>
  <c r="U26" i="5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B23" i="4"/>
  <c r="C23" i="4"/>
  <c r="D23" i="4"/>
  <c r="E23" i="4"/>
  <c r="F23" i="4"/>
  <c r="G23" i="4"/>
  <c r="H23" i="4"/>
  <c r="I23" i="4"/>
  <c r="J23" i="4"/>
  <c r="K23" i="4"/>
  <c r="N6" i="1"/>
  <c r="M23" i="4"/>
  <c r="N23" i="4"/>
  <c r="O23" i="4"/>
  <c r="P23" i="4"/>
  <c r="Q23" i="4"/>
  <c r="R23" i="4"/>
  <c r="S23" i="4"/>
  <c r="T23" i="4"/>
  <c r="B24" i="4"/>
  <c r="C24" i="4"/>
  <c r="D24" i="4"/>
  <c r="E24" i="4"/>
  <c r="F24" i="4"/>
  <c r="G24" i="4"/>
  <c r="H24" i="4"/>
  <c r="I24" i="4"/>
  <c r="J24" i="4"/>
  <c r="N5" i="1" s="1"/>
  <c r="K24" i="4"/>
  <c r="M24" i="4"/>
  <c r="N24" i="4"/>
  <c r="O24" i="4"/>
  <c r="P24" i="4"/>
  <c r="Q24" i="4"/>
  <c r="R24" i="4"/>
  <c r="S24" i="4"/>
  <c r="T24" i="4"/>
  <c r="U25" i="4"/>
  <c r="U26" i="4"/>
  <c r="U6" i="3"/>
  <c r="U7" i="3"/>
  <c r="U8" i="3"/>
  <c r="U9" i="3"/>
  <c r="U10" i="3"/>
  <c r="U11" i="3"/>
  <c r="U12" i="3"/>
  <c r="B13" i="3"/>
  <c r="B23" i="3" s="1"/>
  <c r="U13" i="3"/>
  <c r="U14" i="3"/>
  <c r="U15" i="3"/>
  <c r="U16" i="3"/>
  <c r="U17" i="3"/>
  <c r="U18" i="3"/>
  <c r="U19" i="3"/>
  <c r="U20" i="3"/>
  <c r="U21" i="3"/>
  <c r="U22" i="3"/>
  <c r="C23" i="3"/>
  <c r="D23" i="3"/>
  <c r="E23" i="3"/>
  <c r="F23" i="3"/>
  <c r="G23" i="3"/>
  <c r="H23" i="3"/>
  <c r="I23" i="3"/>
  <c r="J23" i="3"/>
  <c r="O4" i="1" s="1"/>
  <c r="K23" i="3"/>
  <c r="M23" i="3"/>
  <c r="N23" i="3"/>
  <c r="O23" i="3"/>
  <c r="P23" i="3"/>
  <c r="Q23" i="3"/>
  <c r="U23" i="3" s="1"/>
  <c r="O4" i="2" s="1"/>
  <c r="R23" i="3"/>
  <c r="S23" i="3"/>
  <c r="T23" i="3"/>
  <c r="B24" i="3"/>
  <c r="C24" i="3"/>
  <c r="D24" i="3"/>
  <c r="E24" i="3"/>
  <c r="F24" i="3"/>
  <c r="G24" i="3"/>
  <c r="H24" i="3"/>
  <c r="I24" i="3"/>
  <c r="J24" i="3"/>
  <c r="O5" i="1" s="1"/>
  <c r="K24" i="3"/>
  <c r="M24" i="3"/>
  <c r="N24" i="3"/>
  <c r="O24" i="3"/>
  <c r="P24" i="3"/>
  <c r="Q24" i="3"/>
  <c r="R24" i="3"/>
  <c r="S24" i="3"/>
  <c r="T24" i="3"/>
  <c r="U25" i="3"/>
  <c r="U26" i="3"/>
  <c r="H4" i="1"/>
  <c r="I4" i="1"/>
  <c r="M4" i="1"/>
  <c r="N4" i="1"/>
  <c r="F5" i="1"/>
  <c r="J5" i="1"/>
  <c r="L5" i="1"/>
  <c r="K6" i="1"/>
  <c r="L6" i="1"/>
  <c r="P5" i="1"/>
  <c r="E5" i="1" l="1"/>
  <c r="U24" i="4"/>
  <c r="N5" i="2" s="1"/>
  <c r="U23" i="6"/>
  <c r="L4" i="2" s="1"/>
  <c r="M24" i="10"/>
  <c r="H5" i="2" s="1"/>
  <c r="U24" i="5"/>
  <c r="M5" i="2" s="1"/>
  <c r="U23" i="8"/>
  <c r="J4" i="2" s="1"/>
  <c r="M23" i="9"/>
  <c r="I4" i="2" s="1"/>
  <c r="M23" i="12"/>
  <c r="F4" i="2" s="1"/>
  <c r="C4" i="1"/>
  <c r="U24" i="3"/>
  <c r="O5" i="2" s="1"/>
  <c r="U23" i="4"/>
  <c r="N4" i="2" s="1"/>
  <c r="U23" i="7"/>
  <c r="K4" i="2" s="1"/>
  <c r="U24" i="8"/>
  <c r="J5" i="2" s="1"/>
  <c r="M24" i="9"/>
  <c r="I5" i="2" s="1"/>
  <c r="M24" i="11"/>
  <c r="G5" i="2" s="1"/>
  <c r="M24" i="12"/>
  <c r="F5" i="2" s="1"/>
  <c r="U23" i="19"/>
  <c r="P4" i="2" s="1"/>
  <c r="P4" i="1"/>
  <c r="L24" i="14"/>
  <c r="D5" i="2" s="1"/>
  <c r="K4" i="1"/>
  <c r="G4" i="1"/>
  <c r="U24" i="7"/>
  <c r="K5" i="2" s="1"/>
  <c r="L23" i="13"/>
  <c r="E4" i="2" s="1"/>
  <c r="C5" i="1"/>
  <c r="J4" i="1"/>
  <c r="U23" i="20"/>
  <c r="U24" i="20"/>
  <c r="Q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Verena Gaems</author>
  </authors>
  <commentList>
    <comment ref="K21" authorId="0" shapeId="0" xr:uid="{00000000-0006-0000-0600-000001000000}">
      <text>
        <r>
          <rPr>
            <sz val="9"/>
            <color indexed="81"/>
            <rFont val="Segoe UI"/>
            <family val="2"/>
          </rPr>
          <t xml:space="preserve">Beyer: ca. Angabe, da wir nicht wissen, wie viel die Fakultäten an Studienbeiträgen in den Literaturkauf gesteckt haben
</t>
        </r>
      </text>
    </comment>
  </commentList>
</comments>
</file>

<file path=xl/sharedStrings.xml><?xml version="1.0" encoding="utf-8"?>
<sst xmlns="http://schemas.openxmlformats.org/spreadsheetml/2006/main" count="2327" uniqueCount="156">
  <si>
    <t>Eckdaten der bayerische Fachhochschulbibliotheken 2000</t>
  </si>
  <si>
    <t>Versorgungsgrad</t>
  </si>
  <si>
    <t>Ausgaben für Erwerbung/
Information</t>
  </si>
  <si>
    <t>haupt- amtliche Lehr- personen</t>
  </si>
  <si>
    <t>Studie- rende</t>
  </si>
  <si>
    <t>Personal</t>
  </si>
  <si>
    <t>(Erw.ausg. pro Mitgl. d.
prim. Nutzergr.= 3:(8+9))</t>
  </si>
  <si>
    <t>DBS 69 bazgl. DBS 70</t>
  </si>
  <si>
    <t>DBS 70</t>
  </si>
  <si>
    <t>DBS 78</t>
  </si>
  <si>
    <t>DBS 51</t>
  </si>
  <si>
    <t>DBS 92</t>
  </si>
  <si>
    <t>DBS 128</t>
  </si>
  <si>
    <t>DBS 2129</t>
  </si>
  <si>
    <t>DBS 226</t>
  </si>
  <si>
    <t>DBS 115</t>
  </si>
  <si>
    <t>BIX-WB 1.3</t>
  </si>
  <si>
    <t>Amberg-Weiden</t>
  </si>
  <si>
    <t>Ansbach</t>
  </si>
  <si>
    <t>Aschaffenburg</t>
  </si>
  <si>
    <t>Augsburg</t>
  </si>
  <si>
    <t>Coburg</t>
  </si>
  <si>
    <t>Deggendorf</t>
  </si>
  <si>
    <t>Hof</t>
  </si>
  <si>
    <t>Ingolstadt</t>
  </si>
  <si>
    <t>Kempten</t>
  </si>
  <si>
    <t>Landshut</t>
  </si>
  <si>
    <t>München</t>
  </si>
  <si>
    <t>Neu-Ulm</t>
  </si>
  <si>
    <t>Nürnberg</t>
  </si>
  <si>
    <t>Regensburg</t>
  </si>
  <si>
    <t>Rosenheim</t>
  </si>
  <si>
    <t>Weihenstephan</t>
  </si>
  <si>
    <t>Würzburg-Schweinfurt</t>
  </si>
  <si>
    <t>Summe</t>
  </si>
  <si>
    <t>alte FHBs</t>
  </si>
  <si>
    <t>Evang. FHB Nürnberg</t>
  </si>
  <si>
    <t>N</t>
  </si>
  <si>
    <t>Kath. FHB, Abt. München</t>
  </si>
  <si>
    <r>
      <t xml:space="preserve">Print-Zeitschriften
</t>
    </r>
    <r>
      <rPr>
        <sz val="12"/>
        <color indexed="8"/>
        <rFont val="Arial"/>
        <family val="2"/>
      </rPr>
      <t>(Kauf-Abos)</t>
    </r>
  </si>
  <si>
    <r>
      <t xml:space="preserve">eZeitschriften
</t>
    </r>
    <r>
      <rPr>
        <sz val="12"/>
        <color indexed="8"/>
        <rFont val="Arial"/>
        <family val="2"/>
      </rPr>
      <t>(Lizenz-Abos= EZBgelb)</t>
    </r>
  </si>
  <si>
    <r>
      <t xml:space="preserve">Zuwachs
</t>
    </r>
    <r>
      <rPr>
        <sz val="12"/>
        <color indexed="8"/>
        <rFont val="Arial"/>
        <family val="2"/>
      </rPr>
      <t>(nur Kauf- Medien)</t>
    </r>
  </si>
  <si>
    <r>
      <t xml:space="preserve">Ortsleihe
</t>
    </r>
    <r>
      <rPr>
        <sz val="12"/>
        <color indexed="8"/>
        <rFont val="Arial"/>
        <family val="2"/>
      </rPr>
      <t>(inkl. Verl.)</t>
    </r>
  </si>
  <si>
    <r>
      <t xml:space="preserve">Fernleihe aktiv
</t>
    </r>
    <r>
      <rPr>
        <sz val="12"/>
        <color indexed="8"/>
        <rFont val="Arial"/>
        <family val="2"/>
      </rPr>
      <t>(positiv + negativ)</t>
    </r>
  </si>
  <si>
    <r>
      <t xml:space="preserve">Fernleihe
passiv
</t>
    </r>
    <r>
      <rPr>
        <sz val="12"/>
        <color indexed="8"/>
        <rFont val="Arial"/>
        <family val="2"/>
      </rPr>
      <t>(positiv + negativ)</t>
    </r>
  </si>
  <si>
    <t>Eckdaten der bayerische Fachhochschulbibliotheken 2001</t>
  </si>
  <si>
    <t>DBS 69 bzgl. DBS 70</t>
  </si>
  <si>
    <t>Eckdaten der bayerische Fachhochschulbibliotheken 2002</t>
  </si>
  <si>
    <t>DBS 143</t>
  </si>
  <si>
    <t>DBS 157</t>
  </si>
  <si>
    <t>DBS 179</t>
  </si>
  <si>
    <t>DBS 169-170</t>
  </si>
  <si>
    <t>DBS 202</t>
  </si>
  <si>
    <t>DBS 219</t>
  </si>
  <si>
    <t>DBS 220</t>
  </si>
  <si>
    <t>DBS 267</t>
  </si>
  <si>
    <t>DBS 266</t>
  </si>
  <si>
    <t>DBS 254</t>
  </si>
  <si>
    <t>Eckdaten der bayerischen Fachhochschulbiblitoheken 2003</t>
  </si>
  <si>
    <t>(Erw.ausg. pro Mitgl. d.
prim. Nutzergr.= 3:(9+10))</t>
  </si>
  <si>
    <t>DBS</t>
  </si>
  <si>
    <t xml:space="preserve">Summe </t>
  </si>
  <si>
    <t>Summe alte FHBs</t>
  </si>
  <si>
    <r>
      <t xml:space="preserve">Gesamtbestand
</t>
    </r>
    <r>
      <rPr>
        <sz val="12"/>
        <color indexed="8"/>
        <rFont val="Arial"/>
        <family val="2"/>
      </rPr>
      <t>(Bände)</t>
    </r>
  </si>
  <si>
    <t>Eckdaten der bayerische Fachhochschulbibliotheken 2004</t>
  </si>
  <si>
    <t xml:space="preserve">DBS </t>
  </si>
  <si>
    <t>Summe alle FHBs</t>
  </si>
  <si>
    <t>Eckdaten der bayerische Fachhochschulbibliotheken 2005</t>
  </si>
  <si>
    <t>Personal
(incl. sachmittel-
finanzierter
Stellen)</t>
  </si>
  <si>
    <t>Eckdaten der bayerische Fachhochschulbibliotheken 2006</t>
  </si>
  <si>
    <t>DBS 274+275</t>
  </si>
  <si>
    <t>Eckdaten der bayerische Fachhochschulbibliotheken 2007</t>
  </si>
  <si>
    <t>Bestand 
konventionell
Print + AV</t>
  </si>
  <si>
    <t>Bestand
elektronisch
(ohne Zss.)</t>
  </si>
  <si>
    <r>
      <t xml:space="preserve">Print-Zeitschriften
</t>
    </r>
    <r>
      <rPr>
        <sz val="12"/>
        <rFont val="Arial"/>
        <family val="2"/>
      </rPr>
      <t>(Kauf-Abos)</t>
    </r>
  </si>
  <si>
    <r>
      <t xml:space="preserve">eZeitschriften
</t>
    </r>
    <r>
      <rPr>
        <sz val="12"/>
        <rFont val="Arial"/>
        <family val="2"/>
      </rPr>
      <t>(Lizenz-Abos= EZBgelb
oder auf Datenträger)</t>
    </r>
  </si>
  <si>
    <t>Zugang konventionell Kauf</t>
  </si>
  <si>
    <t>Zugang elektronisch Kauf/Lizenz</t>
  </si>
  <si>
    <t>Aussonde-
rungen 
konventionell</t>
  </si>
  <si>
    <t>Aussonde-
rungen 
digital
(ohne Zss.)</t>
  </si>
  <si>
    <t>Ausgaben für 
Erwerbung/
Information</t>
  </si>
  <si>
    <t>davon aus 
Studien-
beiträgen</t>
  </si>
  <si>
    <t>Einnahmen u.a. aus 
Gebühren, Spenden, 
Sponsoring</t>
  </si>
  <si>
    <t>Entleihungen 
(incl. Verl.)</t>
  </si>
  <si>
    <r>
      <t xml:space="preserve">Fernleihe aktiv
</t>
    </r>
    <r>
      <rPr>
        <sz val="12"/>
        <rFont val="Arial"/>
        <family val="2"/>
      </rPr>
      <t>(positiv + negativ)</t>
    </r>
  </si>
  <si>
    <r>
      <t xml:space="preserve">Fernleihe
passiv
</t>
    </r>
    <r>
      <rPr>
        <sz val="12"/>
        <rFont val="Arial"/>
        <family val="2"/>
      </rPr>
      <t>(positiv + negativ)</t>
    </r>
  </si>
  <si>
    <t>Wiss. Personal 
hauptamtlich</t>
  </si>
  <si>
    <t>Personal (in VZÄ)</t>
  </si>
  <si>
    <t>davon aus Studien-
beiträgen finanziert</t>
  </si>
  <si>
    <t>(Erw.ausg. pro Mitgl. d.
prim. Nutzergr.= 9:(15+16))</t>
  </si>
  <si>
    <t>DBS 18+38+
62+78+102</t>
  </si>
  <si>
    <t>DBS 110</t>
  </si>
  <si>
    <t>DBS 124</t>
  </si>
  <si>
    <t>DBS 131</t>
  </si>
  <si>
    <t>DBS 141</t>
  </si>
  <si>
    <t>DBS 142</t>
  </si>
  <si>
    <t>DBS 20+40+
64+80+104</t>
  </si>
  <si>
    <t>DBS 112</t>
  </si>
  <si>
    <t>DBS 149</t>
  </si>
  <si>
    <t>Teilmenge von DBS 149</t>
  </si>
  <si>
    <t>DBS 165</t>
  </si>
  <si>
    <t>DBS 167</t>
  </si>
  <si>
    <t>DBS 185</t>
  </si>
  <si>
    <t>DBS 186</t>
  </si>
  <si>
    <t>DBS 3</t>
  </si>
  <si>
    <t>DBS 2</t>
  </si>
  <si>
    <t>DBS 215</t>
  </si>
  <si>
    <t>Teilmenge von DBS 215</t>
  </si>
  <si>
    <t>Eckdaten der bayerische Fachhochschulbibliotheken 2008</t>
  </si>
  <si>
    <t>Eckdaten der bayerische Fachhochschulbibliotheken 2009</t>
  </si>
  <si>
    <t xml:space="preserve">Versorgungsgrad  </t>
  </si>
  <si>
    <t>V-grad alte FHBs</t>
  </si>
  <si>
    <t>ohne FCO</t>
  </si>
  <si>
    <t>ohne FLA</t>
  </si>
  <si>
    <r>
      <t xml:space="preserve">Etatentwicklung </t>
    </r>
    <r>
      <rPr>
        <sz val="10"/>
        <rFont val="Arial"/>
        <family val="2"/>
      </rPr>
      <t>(17 FHBs)</t>
    </r>
  </si>
  <si>
    <r>
      <t xml:space="preserve">Etatentw. alte FHBs </t>
    </r>
    <r>
      <rPr>
        <sz val="10"/>
        <rFont val="Arial"/>
        <family val="2"/>
      </rPr>
      <t>(10 FHBs)</t>
    </r>
  </si>
  <si>
    <t>Evang. HB Nürnberg</t>
  </si>
  <si>
    <t>Kath. HB, Abt. München</t>
  </si>
  <si>
    <t>Eckdaten der bayerische Fachhochschulbibliotheken 2010</t>
  </si>
  <si>
    <t>Eckdaten der bayerische (Fach-)Hochschulbibliotheken 2011</t>
  </si>
  <si>
    <t> 55.265</t>
  </si>
  <si>
    <t> 32.386</t>
  </si>
  <si>
    <t> 6.838</t>
  </si>
  <si>
    <t> 0</t>
  </si>
  <si>
    <t> 746</t>
  </si>
  <si>
    <t> 105.929</t>
  </si>
  <si>
    <t> 1.959</t>
  </si>
  <si>
    <t> 2.479</t>
  </si>
  <si>
    <t> 7,00</t>
  </si>
  <si>
    <t> 103</t>
  </si>
  <si>
    <t> 0,00</t>
  </si>
  <si>
    <t>Eckdaten der bayerische (Fach-)Hochschulbibliotheken 2012</t>
  </si>
  <si>
    <t>Eckdaten der bayerische (Fach-)Hochschulbibliotheken 2013</t>
  </si>
  <si>
    <t>Eckdaten der bayerische (Fach-)Hochschulbibliotheken 2014</t>
  </si>
  <si>
    <t>davon aus 
Studien-
zuschüssen</t>
  </si>
  <si>
    <t>davon aus Studien-
zuschüssen finanziert</t>
  </si>
  <si>
    <t>Studienzuschüsse Erwerbung</t>
  </si>
  <si>
    <t>ca. 1,25</t>
  </si>
  <si>
    <t>Eckdaten der bayerische (Fach-)Hochschulbibliotheken 2015</t>
  </si>
  <si>
    <t>Ausgaben für digitale/elektronische Medien</t>
  </si>
  <si>
    <t>DBS 151</t>
  </si>
  <si>
    <t>Benutzerschulungen (Stunden)</t>
  </si>
  <si>
    <t>DBS 177</t>
  </si>
  <si>
    <t>Hauptnutzfläche der Bibliothek qm</t>
  </si>
  <si>
    <t>DBS 11</t>
  </si>
  <si>
    <t>Ausgaben f. elektron. Medien</t>
  </si>
  <si>
    <t>Eckdaten der bayerische (Fach-)Hochschulbibliotheken 2016</t>
  </si>
  <si>
    <t>Eckdaten der bayerische (Fach-)Hochschulbibliotheken 2017</t>
  </si>
  <si>
    <t>Eckdaten der bayerische (Fach-)Hochschulbibliotheken 2019</t>
  </si>
  <si>
    <t>Eckdaten der bayerische (Fach-)Hochschulbibliotheken 2018</t>
  </si>
  <si>
    <t>Entwicklungen 2000-2020</t>
  </si>
  <si>
    <t>2000-2009</t>
  </si>
  <si>
    <t>Gruppiert</t>
  </si>
  <si>
    <t>Eckdaten der bayerische (Fach-)Hochschulbibliotheken 2021</t>
  </si>
  <si>
    <t>Eckdaten der bayerische (Fach-)Hochschulbibliotheken 2020</t>
  </si>
  <si>
    <t xml:space="preserve">38.687 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</si>
</sst>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3" formatCode="_-* #,##0.00\ _€_-;\-* #,##0.00\ _€_-;_-* &quot;-&quot;??\ _€_-;_-@_-"/>
    <numFmt numFmtId="164" formatCode="#,##0.00\ _€"/>
    <numFmt numFmtId="165" formatCode="#,##0.00\ &quot;€&quot;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56"/>
      <name val="Arial"/>
      <family val="2"/>
    </font>
    <font>
      <b/>
      <sz val="12"/>
      <color indexed="56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18"/>
      <name val="Arial"/>
      <family val="2"/>
    </font>
    <font>
      <i/>
      <sz val="12"/>
      <color indexed="5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sz val="12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sz val="10"/>
      <color indexed="18"/>
      <name val="Arial"/>
      <family val="2"/>
    </font>
    <font>
      <sz val="10"/>
      <color indexed="56"/>
      <name val="Arial"/>
      <family val="2"/>
    </font>
    <font>
      <b/>
      <sz val="12"/>
      <color indexed="1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8" tint="-0.499984740745262"/>
      <name val="Arial"/>
      <family val="2"/>
    </font>
    <font>
      <sz val="12"/>
      <color theme="1"/>
      <name val="Arial"/>
      <family val="2"/>
    </font>
    <font>
      <sz val="12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sz val="10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9"/>
      <color indexed="81"/>
      <name val="Segoe UI"/>
      <family val="2"/>
    </font>
    <font>
      <b/>
      <sz val="12"/>
      <color theme="1"/>
      <name val="Arial"/>
      <family val="2"/>
    </font>
    <font>
      <sz val="12"/>
      <color rgb="FF1F4E79"/>
      <name val="Arial"/>
      <family val="2"/>
      <charset val="1"/>
    </font>
    <font>
      <sz val="11"/>
      <color theme="1"/>
      <name val="Roboto"/>
      <family val="2"/>
    </font>
    <font>
      <sz val="11"/>
      <color rgb="FF0000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665">
    <xf numFmtId="0" fontId="0" fillId="0" borderId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35" fillId="0" borderId="0"/>
    <xf numFmtId="0" fontId="43" fillId="0" borderId="0"/>
    <xf numFmtId="0" fontId="44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0" fontId="22" fillId="0" borderId="0"/>
    <xf numFmtId="0" fontId="21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4" fillId="0" borderId="0"/>
    <xf numFmtId="43" fontId="5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5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5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5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5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5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5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5" fillId="0" borderId="0"/>
    <xf numFmtId="0" fontId="56" fillId="6" borderId="0" applyBorder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5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5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5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5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5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5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5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7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30">
    <xf numFmtId="0" fontId="0" fillId="0" borderId="0" xfId="0"/>
    <xf numFmtId="0" fontId="26" fillId="0" borderId="0" xfId="0" applyFont="1"/>
    <xf numFmtId="0" fontId="27" fillId="0" borderId="0" xfId="0" applyFont="1"/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0" xfId="0" applyFont="1"/>
    <xf numFmtId="0" fontId="30" fillId="0" borderId="1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31" fillId="0" borderId="0" xfId="0" applyFont="1"/>
    <xf numFmtId="0" fontId="28" fillId="0" borderId="1" xfId="0" applyFont="1" applyBorder="1" applyAlignment="1">
      <alignment vertical="top" wrapText="1"/>
    </xf>
    <xf numFmtId="3" fontId="28" fillId="0" borderId="1" xfId="0" applyNumberFormat="1" applyFont="1" applyBorder="1" applyAlignment="1">
      <alignment vertical="top" wrapText="1"/>
    </xf>
    <xf numFmtId="4" fontId="28" fillId="0" borderId="1" xfId="0" applyNumberFormat="1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3" fontId="28" fillId="0" borderId="2" xfId="0" applyNumberFormat="1" applyFont="1" applyBorder="1" applyAlignment="1">
      <alignment vertical="top" wrapText="1"/>
    </xf>
    <xf numFmtId="4" fontId="28" fillId="0" borderId="2" xfId="0" applyNumberFormat="1" applyFont="1" applyBorder="1" applyAlignment="1">
      <alignment vertical="top" wrapText="1"/>
    </xf>
    <xf numFmtId="0" fontId="26" fillId="0" borderId="3" xfId="0" applyFont="1" applyBorder="1"/>
    <xf numFmtId="3" fontId="29" fillId="0" borderId="4" xfId="0" applyNumberFormat="1" applyFont="1" applyBorder="1" applyAlignment="1">
      <alignment vertical="top" wrapText="1"/>
    </xf>
    <xf numFmtId="0" fontId="29" fillId="0" borderId="4" xfId="0" applyFont="1" applyBorder="1" applyAlignment="1">
      <alignment vertical="top" wrapText="1"/>
    </xf>
    <xf numFmtId="2" fontId="29" fillId="0" borderId="4" xfId="0" applyNumberFormat="1" applyFont="1" applyBorder="1" applyAlignment="1">
      <alignment vertical="top" wrapText="1"/>
    </xf>
    <xf numFmtId="0" fontId="26" fillId="0" borderId="5" xfId="0" applyFont="1" applyBorder="1"/>
    <xf numFmtId="0" fontId="28" fillId="0" borderId="0" xfId="0" applyFont="1"/>
    <xf numFmtId="3" fontId="28" fillId="0" borderId="0" xfId="0" applyNumberFormat="1" applyFont="1"/>
    <xf numFmtId="4" fontId="28" fillId="0" borderId="0" xfId="0" applyNumberFormat="1" applyFont="1"/>
    <xf numFmtId="0" fontId="26" fillId="0" borderId="0" xfId="0" applyFont="1" applyFill="1" applyBorder="1"/>
    <xf numFmtId="0" fontId="32" fillId="0" borderId="0" xfId="0" applyFont="1"/>
    <xf numFmtId="3" fontId="32" fillId="0" borderId="0" xfId="0" applyNumberFormat="1" applyFont="1"/>
    <xf numFmtId="3" fontId="32" fillId="0" borderId="0" xfId="0" applyNumberFormat="1" applyFont="1" applyAlignment="1">
      <alignment horizontal="right"/>
    </xf>
    <xf numFmtId="2" fontId="32" fillId="0" borderId="0" xfId="0" applyNumberFormat="1" applyFont="1"/>
    <xf numFmtId="0" fontId="28" fillId="0" borderId="1" xfId="0" applyFont="1" applyBorder="1" applyAlignment="1">
      <alignment horizontal="right" vertical="top" wrapText="1"/>
    </xf>
    <xf numFmtId="4" fontId="29" fillId="0" borderId="4" xfId="0" applyNumberFormat="1" applyFont="1" applyBorder="1" applyAlignment="1">
      <alignment vertical="top" wrapText="1"/>
    </xf>
    <xf numFmtId="4" fontId="32" fillId="0" borderId="0" xfId="0" applyNumberFormat="1" applyFont="1"/>
    <xf numFmtId="0" fontId="31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3" fontId="28" fillId="0" borderId="6" xfId="0" applyNumberFormat="1" applyFont="1" applyBorder="1" applyAlignment="1">
      <alignment horizontal="right" vertical="top" wrapText="1"/>
    </xf>
    <xf numFmtId="2" fontId="28" fillId="0" borderId="0" xfId="0" applyNumberFormat="1" applyFont="1"/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33" fillId="0" borderId="1" xfId="0" applyFont="1" applyBorder="1" applyAlignment="1">
      <alignment vertical="top" wrapText="1"/>
    </xf>
    <xf numFmtId="3" fontId="33" fillId="0" borderId="1" xfId="0" applyNumberFormat="1" applyFont="1" applyBorder="1" applyAlignment="1">
      <alignment vertical="top" wrapText="1"/>
    </xf>
    <xf numFmtId="3" fontId="28" fillId="0" borderId="6" xfId="0" applyNumberFormat="1" applyFont="1" applyBorder="1" applyAlignment="1">
      <alignment vertical="top" wrapText="1"/>
    </xf>
    <xf numFmtId="0" fontId="28" fillId="0" borderId="6" xfId="0" applyFont="1" applyFill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6" fillId="0" borderId="0" xfId="0" applyFont="1" applyAlignment="1">
      <alignment horizontal="left" vertical="top"/>
    </xf>
    <xf numFmtId="0" fontId="26" fillId="0" borderId="3" xfId="0" applyFont="1" applyBorder="1" applyAlignment="1">
      <alignment vertical="top"/>
    </xf>
    <xf numFmtId="0" fontId="26" fillId="0" borderId="5" xfId="0" applyFont="1" applyBorder="1" applyAlignment="1">
      <alignment vertical="top"/>
    </xf>
    <xf numFmtId="0" fontId="34" fillId="0" borderId="0" xfId="0" applyFont="1"/>
    <xf numFmtId="3" fontId="28" fillId="0" borderId="1" xfId="0" applyNumberFormat="1" applyFont="1" applyBorder="1" applyAlignment="1">
      <alignment horizontal="right" vertical="top" wrapText="1"/>
    </xf>
    <xf numFmtId="0" fontId="28" fillId="0" borderId="2" xfId="0" applyNumberFormat="1" applyFont="1" applyBorder="1" applyAlignment="1">
      <alignment vertical="top" wrapText="1"/>
    </xf>
    <xf numFmtId="2" fontId="28" fillId="0" borderId="1" xfId="0" applyNumberFormat="1" applyFont="1" applyBorder="1" applyAlignment="1">
      <alignment vertical="top" wrapText="1"/>
    </xf>
    <xf numFmtId="3" fontId="27" fillId="0" borderId="0" xfId="0" applyNumberFormat="1" applyFont="1"/>
    <xf numFmtId="0" fontId="32" fillId="0" borderId="1" xfId="0" applyFont="1" applyBorder="1"/>
    <xf numFmtId="3" fontId="32" fillId="0" borderId="1" xfId="0" applyNumberFormat="1" applyFont="1" applyBorder="1" applyAlignment="1">
      <alignment vertical="top" wrapText="1"/>
    </xf>
    <xf numFmtId="3" fontId="32" fillId="0" borderId="1" xfId="0" applyNumberFormat="1" applyFont="1" applyBorder="1" applyAlignment="1">
      <alignment horizontal="right" vertical="top" wrapText="1"/>
    </xf>
    <xf numFmtId="0" fontId="32" fillId="0" borderId="1" xfId="0" applyFont="1" applyBorder="1" applyAlignment="1">
      <alignment vertical="top" wrapText="1"/>
    </xf>
    <xf numFmtId="2" fontId="32" fillId="0" borderId="1" xfId="0" applyNumberFormat="1" applyFont="1" applyBorder="1" applyAlignment="1">
      <alignment vertical="top" wrapText="1"/>
    </xf>
    <xf numFmtId="3" fontId="28" fillId="0" borderId="1" xfId="0" applyNumberFormat="1" applyFont="1" applyFill="1" applyBorder="1"/>
    <xf numFmtId="3" fontId="28" fillId="0" borderId="6" xfId="0" applyNumberFormat="1" applyFont="1" applyFill="1" applyBorder="1" applyAlignment="1">
      <alignment wrapText="1"/>
    </xf>
    <xf numFmtId="3" fontId="28" fillId="0" borderId="1" xfId="0" applyNumberFormat="1" applyFont="1" applyFill="1" applyBorder="1" applyAlignment="1">
      <alignment horizontal="right" wrapText="1"/>
    </xf>
    <xf numFmtId="2" fontId="28" fillId="0" borderId="1" xfId="0" applyNumberFormat="1" applyFont="1" applyFill="1" applyBorder="1"/>
    <xf numFmtId="0" fontId="28" fillId="0" borderId="0" xfId="0" applyFont="1" applyAlignment="1">
      <alignment horizontal="right"/>
    </xf>
    <xf numFmtId="3" fontId="28" fillId="0" borderId="0" xfId="0" applyNumberFormat="1" applyFont="1" applyAlignment="1">
      <alignment horizontal="right"/>
    </xf>
    <xf numFmtId="4" fontId="0" fillId="0" borderId="0" xfId="0" applyNumberFormat="1"/>
    <xf numFmtId="0" fontId="27" fillId="0" borderId="7" xfId="0" applyFont="1" applyBorder="1"/>
    <xf numFmtId="0" fontId="35" fillId="0" borderId="0" xfId="0" applyFont="1"/>
    <xf numFmtId="0" fontId="27" fillId="0" borderId="0" xfId="0" applyFont="1" applyBorder="1"/>
    <xf numFmtId="0" fontId="36" fillId="0" borderId="0" xfId="0" applyFont="1"/>
    <xf numFmtId="0" fontId="37" fillId="0" borderId="1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7" fillId="0" borderId="0" xfId="0" applyFont="1"/>
    <xf numFmtId="0" fontId="38" fillId="0" borderId="0" xfId="0" applyFont="1"/>
    <xf numFmtId="0" fontId="26" fillId="0" borderId="9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0" borderId="0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27" fillId="0" borderId="8" xfId="0" applyFont="1" applyBorder="1" applyAlignment="1">
      <alignment vertical="top"/>
    </xf>
    <xf numFmtId="0" fontId="27" fillId="0" borderId="10" xfId="0" applyFont="1" applyBorder="1" applyAlignment="1">
      <alignment vertical="top" wrapText="1"/>
    </xf>
    <xf numFmtId="3" fontId="37" fillId="0" borderId="1" xfId="0" applyNumberFormat="1" applyFont="1" applyBorder="1" applyAlignment="1">
      <alignment vertical="top"/>
    </xf>
    <xf numFmtId="3" fontId="37" fillId="0" borderId="0" xfId="0" applyNumberFormat="1" applyFont="1" applyAlignment="1">
      <alignment vertical="top"/>
    </xf>
    <xf numFmtId="3" fontId="37" fillId="0" borderId="1" xfId="0" applyNumberFormat="1" applyFont="1" applyBorder="1" applyAlignment="1">
      <alignment vertical="top" wrapText="1"/>
    </xf>
    <xf numFmtId="3" fontId="37" fillId="0" borderId="1" xfId="0" applyNumberFormat="1" applyFont="1" applyFill="1" applyBorder="1" applyAlignment="1">
      <alignment vertical="top" wrapText="1"/>
    </xf>
    <xf numFmtId="3" fontId="37" fillId="0" borderId="2" xfId="0" applyNumberFormat="1" applyFont="1" applyBorder="1" applyAlignment="1">
      <alignment vertical="top"/>
    </xf>
    <xf numFmtId="4" fontId="37" fillId="0" borderId="1" xfId="0" applyNumberFormat="1" applyFont="1" applyBorder="1" applyAlignment="1">
      <alignment vertical="top" wrapText="1"/>
    </xf>
    <xf numFmtId="2" fontId="37" fillId="0" borderId="1" xfId="0" applyNumberFormat="1" applyFont="1" applyBorder="1" applyAlignment="1">
      <alignment vertical="top" wrapText="1"/>
    </xf>
    <xf numFmtId="3" fontId="37" fillId="0" borderId="1" xfId="0" applyNumberFormat="1" applyFont="1" applyBorder="1" applyAlignment="1">
      <alignment horizontal="right" vertical="top" wrapText="1"/>
    </xf>
    <xf numFmtId="3" fontId="37" fillId="0" borderId="1" xfId="0" applyNumberFormat="1" applyFont="1" applyBorder="1" applyAlignment="1">
      <alignment horizontal="right" vertical="top"/>
    </xf>
    <xf numFmtId="3" fontId="32" fillId="0" borderId="1" xfId="0" applyNumberFormat="1" applyFont="1" applyBorder="1"/>
    <xf numFmtId="3" fontId="32" fillId="2" borderId="1" xfId="0" applyNumberFormat="1" applyFont="1" applyFill="1" applyBorder="1" applyAlignment="1">
      <alignment vertical="top" wrapText="1"/>
    </xf>
    <xf numFmtId="3" fontId="32" fillId="0" borderId="1" xfId="0" applyNumberFormat="1" applyFont="1" applyFill="1" applyBorder="1" applyAlignment="1">
      <alignment horizontal="right"/>
    </xf>
    <xf numFmtId="3" fontId="32" fillId="0" borderId="6" xfId="0" applyNumberFormat="1" applyFont="1" applyFill="1" applyBorder="1" applyAlignment="1">
      <alignment horizontal="right" wrapText="1"/>
    </xf>
    <xf numFmtId="3" fontId="32" fillId="0" borderId="1" xfId="0" applyNumberFormat="1" applyFont="1" applyFill="1" applyBorder="1" applyAlignment="1">
      <alignment horizontal="right" wrapText="1"/>
    </xf>
    <xf numFmtId="4" fontId="32" fillId="0" borderId="1" xfId="0" applyNumberFormat="1" applyFont="1" applyFill="1" applyBorder="1" applyAlignment="1">
      <alignment horizontal="right"/>
    </xf>
    <xf numFmtId="4" fontId="37" fillId="0" borderId="1" xfId="0" applyNumberFormat="1" applyFont="1" applyFill="1" applyBorder="1"/>
    <xf numFmtId="3" fontId="37" fillId="0" borderId="9" xfId="0" applyNumberFormat="1" applyFont="1" applyBorder="1" applyAlignment="1">
      <alignment vertical="top"/>
    </xf>
    <xf numFmtId="3" fontId="37" fillId="0" borderId="11" xfId="0" applyNumberFormat="1" applyFont="1" applyBorder="1" applyAlignment="1">
      <alignment vertical="top"/>
    </xf>
    <xf numFmtId="3" fontId="37" fillId="0" borderId="12" xfId="0" applyNumberFormat="1" applyFont="1" applyBorder="1" applyAlignment="1">
      <alignment vertical="top"/>
    </xf>
    <xf numFmtId="2" fontId="37" fillId="0" borderId="2" xfId="0" applyNumberFormat="1" applyFont="1" applyBorder="1" applyAlignment="1">
      <alignment vertical="top" wrapText="1"/>
    </xf>
    <xf numFmtId="4" fontId="37" fillId="0" borderId="2" xfId="0" applyNumberFormat="1" applyFont="1" applyBorder="1" applyAlignment="1">
      <alignment vertical="top" wrapText="1"/>
    </xf>
    <xf numFmtId="3" fontId="36" fillId="0" borderId="4" xfId="0" applyNumberFormat="1" applyFont="1" applyBorder="1" applyAlignment="1">
      <alignment vertical="top"/>
    </xf>
    <xf numFmtId="3" fontId="36" fillId="0" borderId="12" xfId="0" applyNumberFormat="1" applyFont="1" applyBorder="1" applyAlignment="1">
      <alignment vertical="top"/>
    </xf>
    <xf numFmtId="3" fontId="36" fillId="0" borderId="4" xfId="0" applyNumberFormat="1" applyFont="1" applyBorder="1" applyAlignment="1">
      <alignment vertical="top" wrapText="1"/>
    </xf>
    <xf numFmtId="3" fontId="26" fillId="0" borderId="4" xfId="0" applyNumberFormat="1" applyFont="1" applyBorder="1" applyAlignment="1">
      <alignment vertical="top" wrapText="1"/>
    </xf>
    <xf numFmtId="4" fontId="36" fillId="0" borderId="4" xfId="0" applyNumberFormat="1" applyFont="1" applyBorder="1" applyAlignment="1">
      <alignment vertical="top" wrapText="1"/>
    </xf>
    <xf numFmtId="2" fontId="36" fillId="0" borderId="4" xfId="0" applyNumberFormat="1" applyFont="1" applyBorder="1" applyAlignment="1">
      <alignment vertical="top" wrapText="1"/>
    </xf>
    <xf numFmtId="3" fontId="37" fillId="0" borderId="0" xfId="0" applyNumberFormat="1" applyFont="1"/>
    <xf numFmtId="3" fontId="37" fillId="0" borderId="0" xfId="0" applyNumberFormat="1" applyFont="1" applyBorder="1"/>
    <xf numFmtId="4" fontId="37" fillId="0" borderId="0" xfId="0" applyNumberFormat="1" applyFont="1" applyBorder="1"/>
    <xf numFmtId="2" fontId="37" fillId="0" borderId="0" xfId="0" applyNumberFormat="1" applyFont="1"/>
    <xf numFmtId="4" fontId="37" fillId="0" borderId="0" xfId="0" applyNumberFormat="1" applyFont="1"/>
    <xf numFmtId="3" fontId="37" fillId="0" borderId="0" xfId="0" applyNumberFormat="1" applyFont="1" applyAlignment="1">
      <alignment horizontal="right"/>
    </xf>
    <xf numFmtId="0" fontId="0" fillId="0" borderId="0" xfId="0" applyBorder="1"/>
    <xf numFmtId="2" fontId="0" fillId="0" borderId="0" xfId="0" applyNumberFormat="1"/>
    <xf numFmtId="2" fontId="37" fillId="0" borderId="1" xfId="0" applyNumberFormat="1" applyFont="1" applyBorder="1" applyAlignment="1">
      <alignment horizontal="right" vertical="top" wrapText="1"/>
    </xf>
    <xf numFmtId="3" fontId="32" fillId="0" borderId="1" xfId="0" applyNumberFormat="1" applyFont="1" applyFill="1" applyBorder="1" applyAlignment="1">
      <alignment vertical="top" wrapText="1"/>
    </xf>
    <xf numFmtId="4" fontId="32" fillId="0" borderId="1" xfId="0" applyNumberFormat="1" applyFont="1" applyFill="1" applyBorder="1"/>
    <xf numFmtId="3" fontId="32" fillId="0" borderId="1" xfId="0" applyNumberFormat="1" applyFont="1" applyBorder="1" applyAlignment="1">
      <alignment horizontal="right" wrapText="1" indent="1"/>
    </xf>
    <xf numFmtId="3" fontId="32" fillId="0" borderId="2" xfId="0" applyNumberFormat="1" applyFont="1" applyBorder="1" applyAlignment="1">
      <alignment horizontal="right" wrapText="1" indent="1"/>
    </xf>
    <xf numFmtId="4" fontId="32" fillId="0" borderId="2" xfId="0" applyNumberFormat="1" applyFont="1" applyBorder="1" applyAlignment="1">
      <alignment horizontal="right" wrapText="1" indent="1"/>
    </xf>
    <xf numFmtId="0" fontId="39" fillId="0" borderId="0" xfId="0" applyFont="1"/>
    <xf numFmtId="164" fontId="34" fillId="0" borderId="0" xfId="0" applyNumberFormat="1" applyFont="1"/>
    <xf numFmtId="2" fontId="40" fillId="0" borderId="0" xfId="0" applyNumberFormat="1" applyFont="1" applyBorder="1" applyAlignment="1">
      <alignment horizontal="right" vertical="top" wrapText="1"/>
    </xf>
    <xf numFmtId="2" fontId="40" fillId="0" borderId="0" xfId="0" applyNumberFormat="1" applyFont="1" applyAlignment="1">
      <alignment horizontal="right"/>
    </xf>
    <xf numFmtId="2" fontId="40" fillId="0" borderId="0" xfId="0" applyNumberFormat="1" applyFont="1" applyAlignment="1"/>
    <xf numFmtId="164" fontId="40" fillId="0" borderId="0" xfId="0" applyNumberFormat="1" applyFont="1"/>
    <xf numFmtId="4" fontId="40" fillId="0" borderId="0" xfId="0" applyNumberFormat="1" applyFont="1"/>
    <xf numFmtId="165" fontId="41" fillId="0" borderId="0" xfId="0" applyNumberFormat="1" applyFont="1" applyAlignment="1">
      <alignment horizontal="right"/>
    </xf>
    <xf numFmtId="164" fontId="34" fillId="0" borderId="0" xfId="0" applyNumberFormat="1" applyFont="1" applyAlignment="1"/>
    <xf numFmtId="3" fontId="0" fillId="0" borderId="0" xfId="0" applyNumberFormat="1"/>
    <xf numFmtId="165" fontId="40" fillId="0" borderId="0" xfId="0" applyNumberFormat="1" applyFont="1" applyBorder="1" applyAlignment="1">
      <alignment vertical="top" wrapText="1"/>
    </xf>
    <xf numFmtId="165" fontId="40" fillId="0" borderId="0" xfId="0" applyNumberFormat="1" applyFont="1"/>
    <xf numFmtId="7" fontId="40" fillId="0" borderId="0" xfId="0" applyNumberFormat="1" applyFont="1" applyBorder="1" applyAlignment="1">
      <alignment vertical="top" wrapText="1"/>
    </xf>
    <xf numFmtId="165" fontId="40" fillId="0" borderId="0" xfId="0" applyNumberFormat="1" applyFont="1" applyAlignment="1">
      <alignment horizontal="right"/>
    </xf>
    <xf numFmtId="3" fontId="32" fillId="0" borderId="11" xfId="0" applyNumberFormat="1" applyFont="1" applyBorder="1" applyAlignment="1">
      <alignment horizontal="right" wrapText="1" indent="1"/>
    </xf>
    <xf numFmtId="3" fontId="32" fillId="0" borderId="1" xfId="0" applyNumberFormat="1" applyFont="1" applyFill="1" applyBorder="1" applyAlignment="1">
      <alignment horizontal="right" indent="1"/>
    </xf>
    <xf numFmtId="3" fontId="32" fillId="0" borderId="6" xfId="0" applyNumberFormat="1" applyFont="1" applyFill="1" applyBorder="1" applyAlignment="1">
      <alignment horizontal="right" wrapText="1" indent="1"/>
    </xf>
    <xf numFmtId="3" fontId="32" fillId="0" borderId="1" xfId="0" applyNumberFormat="1" applyFont="1" applyFill="1" applyBorder="1" applyAlignment="1">
      <alignment horizontal="right" wrapText="1" indent="1"/>
    </xf>
    <xf numFmtId="4" fontId="32" fillId="0" borderId="1" xfId="0" applyNumberFormat="1" applyFont="1" applyBorder="1" applyAlignment="1">
      <alignment horizontal="right" wrapText="1" indent="1"/>
    </xf>
    <xf numFmtId="3" fontId="37" fillId="0" borderId="1" xfId="0" applyNumberFormat="1" applyFont="1" applyFill="1" applyBorder="1" applyAlignment="1">
      <alignment vertical="top"/>
    </xf>
    <xf numFmtId="3" fontId="37" fillId="0" borderId="1" xfId="0" applyNumberFormat="1" applyFont="1" applyFill="1" applyBorder="1" applyAlignment="1">
      <alignment horizontal="right" vertical="top" wrapText="1"/>
    </xf>
    <xf numFmtId="4" fontId="37" fillId="0" borderId="1" xfId="0" applyNumberFormat="1" applyFont="1" applyFill="1" applyBorder="1" applyAlignment="1">
      <alignment vertical="top" wrapText="1"/>
    </xf>
    <xf numFmtId="2" fontId="37" fillId="0" borderId="1" xfId="0" applyNumberFormat="1" applyFont="1" applyFill="1" applyBorder="1" applyAlignment="1">
      <alignment vertical="top" wrapText="1"/>
    </xf>
    <xf numFmtId="3" fontId="26" fillId="0" borderId="0" xfId="0" applyNumberFormat="1" applyFont="1"/>
    <xf numFmtId="3" fontId="37" fillId="0" borderId="0" xfId="0" applyNumberFormat="1" applyFont="1" applyBorder="1" applyAlignment="1">
      <alignment horizontal="right"/>
    </xf>
    <xf numFmtId="4" fontId="37" fillId="0" borderId="1" xfId="0" applyNumberFormat="1" applyFont="1" applyBorder="1"/>
    <xf numFmtId="3" fontId="32" fillId="0" borderId="13" xfId="1" applyNumberFormat="1" applyFont="1" applyBorder="1" applyAlignment="1">
      <alignment horizontal="right" vertical="top"/>
    </xf>
    <xf numFmtId="3" fontId="32" fillId="0" borderId="13" xfId="0" applyNumberFormat="1" applyFont="1" applyBorder="1" applyAlignment="1">
      <alignment horizontal="right" vertical="top"/>
    </xf>
    <xf numFmtId="0" fontId="32" fillId="0" borderId="13" xfId="0" applyFont="1" applyBorder="1" applyAlignment="1">
      <alignment horizontal="right" vertical="top"/>
    </xf>
    <xf numFmtId="3" fontId="32" fillId="0" borderId="1" xfId="0" applyNumberFormat="1" applyFont="1" applyBorder="1" applyAlignment="1">
      <alignment vertical="top"/>
    </xf>
    <xf numFmtId="4" fontId="32" fillId="0" borderId="1" xfId="0" applyNumberFormat="1" applyFont="1" applyBorder="1" applyAlignment="1">
      <alignment vertical="top" wrapText="1"/>
    </xf>
    <xf numFmtId="3" fontId="32" fillId="0" borderId="1" xfId="0" applyNumberFormat="1" applyFont="1" applyFill="1" applyBorder="1"/>
    <xf numFmtId="3" fontId="32" fillId="0" borderId="2" xfId="0" applyNumberFormat="1" applyFont="1" applyBorder="1" applyAlignment="1">
      <alignment vertical="top"/>
    </xf>
    <xf numFmtId="3" fontId="32" fillId="0" borderId="1" xfId="0" applyNumberFormat="1" applyFont="1" applyBorder="1" applyAlignment="1">
      <alignment horizontal="right" vertical="top"/>
    </xf>
    <xf numFmtId="4" fontId="32" fillId="0" borderId="13" xfId="0" applyNumberFormat="1" applyFont="1" applyBorder="1" applyAlignment="1">
      <alignment horizontal="right" vertical="top"/>
    </xf>
    <xf numFmtId="4" fontId="32" fillId="0" borderId="2" xfId="0" applyNumberFormat="1" applyFont="1" applyBorder="1" applyAlignment="1">
      <alignment vertical="top" wrapText="1"/>
    </xf>
    <xf numFmtId="3" fontId="42" fillId="0" borderId="4" xfId="0" applyNumberFormat="1" applyFont="1" applyBorder="1" applyAlignment="1">
      <alignment vertical="top" wrapText="1"/>
    </xf>
    <xf numFmtId="4" fontId="42" fillId="0" borderId="4" xfId="0" applyNumberFormat="1" applyFont="1" applyBorder="1" applyAlignment="1">
      <alignment vertical="top" wrapText="1"/>
    </xf>
    <xf numFmtId="2" fontId="42" fillId="0" borderId="4" xfId="0" applyNumberFormat="1" applyFont="1" applyBorder="1" applyAlignment="1">
      <alignment vertical="top" wrapText="1"/>
    </xf>
    <xf numFmtId="4" fontId="32" fillId="0" borderId="0" xfId="0" applyNumberFormat="1" applyFont="1" applyBorder="1"/>
    <xf numFmtId="3" fontId="32" fillId="0" borderId="1" xfId="0" applyNumberFormat="1" applyFont="1" applyBorder="1" applyAlignment="1">
      <alignment horizontal="right"/>
    </xf>
    <xf numFmtId="4" fontId="32" fillId="0" borderId="1" xfId="0" applyNumberFormat="1" applyFont="1" applyBorder="1"/>
    <xf numFmtId="2" fontId="32" fillId="0" borderId="1" xfId="0" applyNumberFormat="1" applyFont="1" applyBorder="1"/>
    <xf numFmtId="3" fontId="32" fillId="0" borderId="0" xfId="0" applyNumberFormat="1" applyFont="1" applyAlignment="1">
      <alignment vertical="top"/>
    </xf>
    <xf numFmtId="3" fontId="42" fillId="0" borderId="4" xfId="0" applyNumberFormat="1" applyFont="1" applyBorder="1" applyAlignment="1">
      <alignment vertical="top"/>
    </xf>
    <xf numFmtId="3" fontId="42" fillId="0" borderId="12" xfId="0" applyNumberFormat="1" applyFont="1" applyBorder="1" applyAlignment="1">
      <alignment vertical="top"/>
    </xf>
    <xf numFmtId="3" fontId="32" fillId="0" borderId="0" xfId="0" applyNumberFormat="1" applyFont="1" applyBorder="1"/>
    <xf numFmtId="3" fontId="28" fillId="0" borderId="13" xfId="0" applyNumberFormat="1" applyFont="1" applyBorder="1" applyAlignment="1">
      <alignment horizontal="right" vertical="top"/>
    </xf>
    <xf numFmtId="2" fontId="28" fillId="0" borderId="13" xfId="0" applyNumberFormat="1" applyFont="1" applyBorder="1" applyAlignment="1">
      <alignment horizontal="right" vertical="top"/>
    </xf>
    <xf numFmtId="2" fontId="32" fillId="0" borderId="1" xfId="0" applyNumberFormat="1" applyFont="1" applyBorder="1" applyAlignment="1">
      <alignment horizontal="right" vertical="top" wrapText="1"/>
    </xf>
    <xf numFmtId="3" fontId="32" fillId="0" borderId="1" xfId="0" applyNumberFormat="1" applyFont="1" applyFill="1" applyBorder="1" applyAlignment="1">
      <alignment vertical="top"/>
    </xf>
    <xf numFmtId="3" fontId="32" fillId="0" borderId="1" xfId="0" applyNumberFormat="1" applyFont="1" applyFill="1" applyBorder="1" applyAlignment="1">
      <alignment horizontal="right" vertical="top"/>
    </xf>
    <xf numFmtId="3" fontId="32" fillId="0" borderId="1" xfId="0" applyNumberFormat="1" applyFont="1" applyFill="1" applyBorder="1" applyAlignment="1">
      <alignment horizontal="right" vertical="top" wrapText="1"/>
    </xf>
    <xf numFmtId="4" fontId="32" fillId="0" borderId="1" xfId="0" applyNumberFormat="1" applyFont="1" applyFill="1" applyBorder="1" applyAlignment="1">
      <alignment vertical="top" wrapText="1"/>
    </xf>
    <xf numFmtId="2" fontId="32" fillId="0" borderId="1" xfId="0" applyNumberFormat="1" applyFont="1" applyFill="1" applyBorder="1" applyAlignment="1">
      <alignment vertical="top" wrapText="1"/>
    </xf>
    <xf numFmtId="2" fontId="32" fillId="0" borderId="1" xfId="0" applyNumberFormat="1" applyFont="1" applyBorder="1" applyAlignment="1">
      <alignment horizontal="right"/>
    </xf>
    <xf numFmtId="2" fontId="32" fillId="0" borderId="13" xfId="0" applyNumberFormat="1" applyFont="1" applyBorder="1" applyAlignment="1">
      <alignment horizontal="right" vertical="top"/>
    </xf>
    <xf numFmtId="3" fontId="27" fillId="0" borderId="1" xfId="0" applyNumberFormat="1" applyFont="1" applyFill="1" applyBorder="1"/>
    <xf numFmtId="0" fontId="28" fillId="0" borderId="13" xfId="0" applyFont="1" applyBorder="1" applyAlignment="1">
      <alignment horizontal="right" vertical="top"/>
    </xf>
    <xf numFmtId="2" fontId="32" fillId="0" borderId="1" xfId="0" applyNumberFormat="1" applyFont="1" applyFill="1" applyBorder="1"/>
    <xf numFmtId="2" fontId="32" fillId="0" borderId="0" xfId="0" applyNumberFormat="1" applyFont="1" applyBorder="1"/>
    <xf numFmtId="1" fontId="28" fillId="0" borderId="13" xfId="0" applyNumberFormat="1" applyFont="1" applyBorder="1" applyAlignment="1">
      <alignment horizontal="right" vertical="top"/>
    </xf>
    <xf numFmtId="1" fontId="32" fillId="0" borderId="1" xfId="0" applyNumberFormat="1" applyFont="1" applyFill="1" applyBorder="1"/>
    <xf numFmtId="1" fontId="32" fillId="0" borderId="1" xfId="0" applyNumberFormat="1" applyFont="1" applyBorder="1" applyAlignment="1">
      <alignment vertical="top" wrapText="1"/>
    </xf>
    <xf numFmtId="1" fontId="32" fillId="0" borderId="13" xfId="0" applyNumberFormat="1" applyFont="1" applyBorder="1" applyAlignment="1">
      <alignment horizontal="right" vertical="top"/>
    </xf>
    <xf numFmtId="1" fontId="32" fillId="0" borderId="1" xfId="0" applyNumberFormat="1" applyFont="1" applyFill="1" applyBorder="1" applyAlignment="1">
      <alignment vertical="top" wrapText="1"/>
    </xf>
    <xf numFmtId="1" fontId="42" fillId="0" borderId="4" xfId="0" applyNumberFormat="1" applyFont="1" applyBorder="1" applyAlignment="1">
      <alignment vertical="top" wrapText="1"/>
    </xf>
    <xf numFmtId="1" fontId="32" fillId="0" borderId="0" xfId="0" applyNumberFormat="1" applyFont="1"/>
    <xf numFmtId="1" fontId="32" fillId="0" borderId="1" xfId="0" applyNumberFormat="1" applyFont="1" applyBorder="1"/>
    <xf numFmtId="3" fontId="32" fillId="0" borderId="1" xfId="0" applyNumberFormat="1" applyFont="1" applyBorder="1" applyAlignment="1">
      <alignment horizontal="right" wrapText="1"/>
    </xf>
    <xf numFmtId="1" fontId="32" fillId="0" borderId="1" xfId="0" applyNumberFormat="1" applyFont="1" applyBorder="1" applyAlignment="1">
      <alignment horizontal="right" wrapText="1"/>
    </xf>
    <xf numFmtId="2" fontId="32" fillId="0" borderId="1" xfId="0" applyNumberFormat="1" applyFont="1" applyBorder="1" applyAlignment="1">
      <alignment horizontal="right" wrapText="1"/>
    </xf>
    <xf numFmtId="3" fontId="45" fillId="0" borderId="1" xfId="0" applyNumberFormat="1" applyFont="1" applyFill="1" applyBorder="1" applyAlignment="1">
      <alignment vertical="top"/>
    </xf>
    <xf numFmtId="3" fontId="45" fillId="0" borderId="0" xfId="0" applyNumberFormat="1" applyFont="1" applyFill="1" applyAlignment="1">
      <alignment vertical="top"/>
    </xf>
    <xf numFmtId="3" fontId="45" fillId="0" borderId="1" xfId="0" applyNumberFormat="1" applyFont="1" applyFill="1" applyBorder="1" applyAlignment="1">
      <alignment vertical="top" wrapText="1"/>
    </xf>
    <xf numFmtId="3" fontId="45" fillId="0" borderId="2" xfId="0" applyNumberFormat="1" applyFont="1" applyFill="1" applyBorder="1" applyAlignment="1">
      <alignment vertical="top"/>
    </xf>
    <xf numFmtId="1" fontId="45" fillId="0" borderId="1" xfId="0" applyNumberFormat="1" applyFont="1" applyFill="1" applyBorder="1" applyAlignment="1">
      <alignment vertical="top" wrapText="1"/>
    </xf>
    <xf numFmtId="2" fontId="45" fillId="0" borderId="1" xfId="0" applyNumberFormat="1" applyFont="1" applyFill="1" applyBorder="1" applyAlignment="1">
      <alignment vertical="top" wrapText="1"/>
    </xf>
    <xf numFmtId="4" fontId="45" fillId="0" borderId="1" xfId="0" applyNumberFormat="1" applyFont="1" applyBorder="1" applyAlignment="1">
      <alignment vertical="top" wrapText="1"/>
    </xf>
    <xf numFmtId="4" fontId="32" fillId="0" borderId="1" xfId="0" applyNumberFormat="1" applyFont="1" applyBorder="1" applyAlignment="1">
      <alignment horizontal="right" vertical="top" wrapText="1"/>
    </xf>
    <xf numFmtId="1" fontId="32" fillId="0" borderId="1" xfId="0" applyNumberFormat="1" applyFont="1" applyFill="1" applyBorder="1" applyAlignment="1">
      <alignment horizontal="right" vertical="top" wrapText="1"/>
    </xf>
    <xf numFmtId="2" fontId="32" fillId="0" borderId="1" xfId="0" applyNumberFormat="1" applyFont="1" applyFill="1" applyBorder="1" applyAlignment="1">
      <alignment horizontal="right" vertical="top" wrapText="1"/>
    </xf>
    <xf numFmtId="1" fontId="32" fillId="0" borderId="1" xfId="0" applyNumberFormat="1" applyFont="1" applyBorder="1" applyAlignment="1">
      <alignment horizontal="right" vertical="top" wrapText="1"/>
    </xf>
    <xf numFmtId="3" fontId="32" fillId="0" borderId="2" xfId="0" applyNumberFormat="1" applyFont="1" applyBorder="1" applyAlignment="1">
      <alignment horizontal="right" wrapText="1"/>
    </xf>
    <xf numFmtId="1" fontId="32" fillId="0" borderId="2" xfId="0" applyNumberFormat="1" applyFont="1" applyBorder="1" applyAlignment="1">
      <alignment horizontal="right" wrapText="1"/>
    </xf>
    <xf numFmtId="2" fontId="32" fillId="0" borderId="2" xfId="0" applyNumberFormat="1" applyFont="1" applyBorder="1" applyAlignment="1">
      <alignment horizontal="right" wrapText="1"/>
    </xf>
    <xf numFmtId="4" fontId="32" fillId="0" borderId="2" xfId="0" applyNumberFormat="1" applyFont="1" applyBorder="1" applyAlignment="1">
      <alignment horizontal="right" vertical="top" wrapText="1"/>
    </xf>
    <xf numFmtId="3" fontId="32" fillId="0" borderId="1" xfId="0" applyNumberFormat="1" applyFont="1" applyBorder="1" applyAlignment="1">
      <alignment wrapText="1"/>
    </xf>
    <xf numFmtId="1" fontId="32" fillId="0" borderId="1" xfId="0" applyNumberFormat="1" applyFont="1" applyBorder="1" applyAlignment="1">
      <alignment wrapText="1"/>
    </xf>
    <xf numFmtId="2" fontId="32" fillId="0" borderId="1" xfId="0" applyNumberFormat="1" applyFont="1" applyBorder="1" applyAlignment="1">
      <alignment wrapText="1"/>
    </xf>
    <xf numFmtId="3" fontId="32" fillId="0" borderId="11" xfId="0" applyNumberFormat="1" applyFont="1" applyBorder="1" applyAlignment="1">
      <alignment wrapText="1"/>
    </xf>
    <xf numFmtId="3" fontId="32" fillId="0" borderId="2" xfId="0" applyNumberFormat="1" applyFont="1" applyBorder="1" applyAlignment="1">
      <alignment wrapText="1"/>
    </xf>
    <xf numFmtId="1" fontId="32" fillId="0" borderId="2" xfId="0" applyNumberFormat="1" applyFont="1" applyBorder="1" applyAlignment="1">
      <alignment wrapText="1"/>
    </xf>
    <xf numFmtId="2" fontId="32" fillId="0" borderId="2" xfId="0" applyNumberFormat="1" applyFont="1" applyBorder="1" applyAlignment="1">
      <alignment wrapText="1"/>
    </xf>
    <xf numFmtId="3" fontId="46" fillId="3" borderId="1" xfId="6" applyNumberFormat="1" applyFont="1" applyFill="1" applyBorder="1"/>
    <xf numFmtId="3" fontId="26" fillId="0" borderId="14" xfId="0" applyNumberFormat="1" applyFont="1" applyBorder="1" applyAlignment="1">
      <alignment vertical="top" wrapText="1"/>
    </xf>
    <xf numFmtId="3" fontId="26" fillId="0" borderId="1" xfId="0" applyNumberFormat="1" applyFont="1" applyBorder="1"/>
    <xf numFmtId="3" fontId="47" fillId="0" borderId="1" xfId="0" applyNumberFormat="1" applyFont="1" applyFill="1" applyBorder="1" applyAlignment="1">
      <alignment vertical="top"/>
    </xf>
    <xf numFmtId="3" fontId="47" fillId="0" borderId="1" xfId="0" applyNumberFormat="1" applyFont="1" applyFill="1" applyBorder="1" applyAlignment="1">
      <alignment vertical="top" wrapText="1"/>
    </xf>
    <xf numFmtId="3" fontId="47" fillId="0" borderId="1" xfId="0" applyNumberFormat="1" applyFont="1" applyBorder="1" applyAlignment="1">
      <alignment wrapText="1"/>
    </xf>
    <xf numFmtId="3" fontId="47" fillId="0" borderId="1" xfId="0" applyNumberFormat="1" applyFont="1" applyBorder="1" applyAlignment="1">
      <alignment horizontal="right" wrapText="1"/>
    </xf>
    <xf numFmtId="3" fontId="47" fillId="0" borderId="13" xfId="0" applyNumberFormat="1" applyFont="1" applyBorder="1" applyAlignment="1">
      <alignment horizontal="right" vertical="top"/>
    </xf>
    <xf numFmtId="3" fontId="47" fillId="3" borderId="1" xfId="0" applyNumberFormat="1" applyFont="1" applyFill="1" applyBorder="1"/>
    <xf numFmtId="0" fontId="47" fillId="3" borderId="1" xfId="0" applyFont="1" applyFill="1" applyBorder="1"/>
    <xf numFmtId="3" fontId="47" fillId="0" borderId="1" xfId="0" applyNumberFormat="1" applyFont="1" applyBorder="1" applyAlignment="1">
      <alignment vertical="top"/>
    </xf>
    <xf numFmtId="3" fontId="47" fillId="0" borderId="1" xfId="0" applyNumberFormat="1" applyFont="1" applyBorder="1" applyAlignment="1">
      <alignment vertical="top" wrapText="1"/>
    </xf>
    <xf numFmtId="3" fontId="47" fillId="0" borderId="1" xfId="0" applyNumberFormat="1" applyFont="1" applyBorder="1" applyAlignment="1">
      <alignment horizontal="right" vertical="top" wrapText="1"/>
    </xf>
    <xf numFmtId="3" fontId="47" fillId="0" borderId="1" xfId="0" applyNumberFormat="1" applyFont="1" applyBorder="1" applyAlignment="1">
      <alignment horizontal="right" vertical="top"/>
    </xf>
    <xf numFmtId="0" fontId="47" fillId="0" borderId="13" xfId="0" applyFont="1" applyBorder="1" applyAlignment="1">
      <alignment horizontal="right" vertical="top"/>
    </xf>
    <xf numFmtId="3" fontId="47" fillId="0" borderId="1" xfId="5" applyNumberFormat="1" applyFont="1" applyBorder="1" applyAlignment="1">
      <alignment horizontal="right" wrapText="1"/>
    </xf>
    <xf numFmtId="3" fontId="47" fillId="0" borderId="1" xfId="5" applyNumberFormat="1" applyFont="1" applyFill="1" applyBorder="1" applyAlignment="1">
      <alignment horizontal="right" vertical="top"/>
    </xf>
    <xf numFmtId="3" fontId="47" fillId="0" borderId="1" xfId="5" applyNumberFormat="1" applyFont="1" applyFill="1" applyBorder="1" applyAlignment="1">
      <alignment horizontal="right" vertical="top" wrapText="1"/>
    </xf>
    <xf numFmtId="3" fontId="47" fillId="0" borderId="1" xfId="0" applyNumberFormat="1" applyFont="1" applyBorder="1"/>
    <xf numFmtId="3" fontId="47" fillId="0" borderId="13" xfId="1" applyNumberFormat="1" applyFont="1" applyBorder="1" applyAlignment="1">
      <alignment horizontal="right" vertical="top"/>
    </xf>
    <xf numFmtId="3" fontId="47" fillId="0" borderId="1" xfId="0" applyNumberFormat="1" applyFont="1" applyFill="1" applyBorder="1" applyAlignment="1">
      <alignment horizontal="right" vertical="top" wrapText="1"/>
    </xf>
    <xf numFmtId="3" fontId="47" fillId="0" borderId="11" xfId="0" applyNumberFormat="1" applyFont="1" applyBorder="1" applyAlignment="1">
      <alignment wrapText="1"/>
    </xf>
    <xf numFmtId="3" fontId="48" fillId="0" borderId="14" xfId="0" applyNumberFormat="1" applyFont="1" applyBorder="1" applyAlignment="1">
      <alignment vertical="top"/>
    </xf>
    <xf numFmtId="3" fontId="48" fillId="0" borderId="9" xfId="0" applyNumberFormat="1" applyFont="1" applyBorder="1" applyAlignment="1">
      <alignment vertical="top"/>
    </xf>
    <xf numFmtId="3" fontId="48" fillId="0" borderId="14" xfId="0" applyNumberFormat="1" applyFont="1" applyBorder="1" applyAlignment="1">
      <alignment vertical="top" wrapText="1"/>
    </xf>
    <xf numFmtId="3" fontId="47" fillId="0" borderId="9" xfId="0" applyNumberFormat="1" applyFont="1" applyBorder="1"/>
    <xf numFmtId="3" fontId="47" fillId="0" borderId="9" xfId="0" applyNumberFormat="1" applyFont="1" applyBorder="1" applyAlignment="1">
      <alignment horizontal="right"/>
    </xf>
    <xf numFmtId="3" fontId="47" fillId="3" borderId="1" xfId="6" applyNumberFormat="1" applyFont="1" applyFill="1" applyBorder="1"/>
    <xf numFmtId="0" fontId="47" fillId="3" borderId="1" xfId="6" applyFont="1" applyFill="1" applyBorder="1"/>
    <xf numFmtId="3" fontId="47" fillId="0" borderId="2" xfId="0" applyNumberFormat="1" applyFont="1" applyFill="1" applyBorder="1" applyAlignment="1">
      <alignment vertical="top"/>
    </xf>
    <xf numFmtId="1" fontId="47" fillId="0" borderId="1" xfId="0" applyNumberFormat="1" applyFont="1" applyFill="1" applyBorder="1" applyAlignment="1">
      <alignment vertical="top" wrapText="1"/>
    </xf>
    <xf numFmtId="2" fontId="47" fillId="0" borderId="1" xfId="0" applyNumberFormat="1" applyFont="1" applyFill="1" applyBorder="1" applyAlignment="1">
      <alignment vertical="top" wrapText="1"/>
    </xf>
    <xf numFmtId="4" fontId="47" fillId="0" borderId="1" xfId="0" applyNumberFormat="1" applyFont="1" applyBorder="1" applyAlignment="1">
      <alignment vertical="top" wrapText="1"/>
    </xf>
    <xf numFmtId="1" fontId="47" fillId="0" borderId="1" xfId="0" applyNumberFormat="1" applyFont="1" applyBorder="1" applyAlignment="1">
      <alignment wrapText="1"/>
    </xf>
    <xf numFmtId="2" fontId="47" fillId="0" borderId="1" xfId="0" applyNumberFormat="1" applyFont="1" applyBorder="1" applyAlignment="1">
      <alignment wrapText="1"/>
    </xf>
    <xf numFmtId="1" fontId="47" fillId="0" borderId="13" xfId="0" applyNumberFormat="1" applyFont="1" applyBorder="1" applyAlignment="1">
      <alignment horizontal="right" vertical="top"/>
    </xf>
    <xf numFmtId="2" fontId="47" fillId="0" borderId="13" xfId="0" applyNumberFormat="1" applyFont="1" applyBorder="1" applyAlignment="1">
      <alignment horizontal="right" vertical="top"/>
    </xf>
    <xf numFmtId="3" fontId="47" fillId="3" borderId="1" xfId="4" applyNumberFormat="1" applyFont="1" applyFill="1" applyBorder="1"/>
    <xf numFmtId="0" fontId="47" fillId="3" borderId="1" xfId="4" applyFont="1" applyFill="1" applyBorder="1"/>
    <xf numFmtId="1" fontId="47" fillId="0" borderId="1" xfId="0" applyNumberFormat="1" applyFont="1" applyBorder="1" applyAlignment="1">
      <alignment vertical="top" wrapText="1"/>
    </xf>
    <xf numFmtId="2" fontId="47" fillId="0" borderId="1" xfId="0" applyNumberFormat="1" applyFont="1" applyBorder="1" applyAlignment="1">
      <alignment vertical="top" wrapText="1"/>
    </xf>
    <xf numFmtId="2" fontId="47" fillId="0" borderId="1" xfId="0" applyNumberFormat="1" applyFont="1" applyBorder="1" applyAlignment="1">
      <alignment horizontal="right" vertical="top" wrapText="1"/>
    </xf>
    <xf numFmtId="1" fontId="47" fillId="0" borderId="1" xfId="5" applyNumberFormat="1" applyFont="1" applyBorder="1" applyAlignment="1">
      <alignment horizontal="right" wrapText="1"/>
    </xf>
    <xf numFmtId="2" fontId="47" fillId="0" borderId="1" xfId="5" applyNumberFormat="1" applyFont="1" applyBorder="1" applyAlignment="1">
      <alignment horizontal="right" wrapText="1"/>
    </xf>
    <xf numFmtId="4" fontId="47" fillId="0" borderId="1" xfId="0" applyNumberFormat="1" applyFont="1" applyBorder="1" applyAlignment="1">
      <alignment horizontal="right" vertical="top" wrapText="1"/>
    </xf>
    <xf numFmtId="1" fontId="47" fillId="0" borderId="1" xfId="5" applyNumberFormat="1" applyFont="1" applyFill="1" applyBorder="1" applyAlignment="1">
      <alignment horizontal="right" vertical="top" wrapText="1"/>
    </xf>
    <xf numFmtId="2" fontId="47" fillId="0" borderId="1" xfId="5" applyNumberFormat="1" applyFont="1" applyFill="1" applyBorder="1" applyAlignment="1">
      <alignment horizontal="right" vertical="top" wrapText="1"/>
    </xf>
    <xf numFmtId="1" fontId="47" fillId="0" borderId="1" xfId="0" applyNumberFormat="1" applyFont="1" applyBorder="1" applyAlignment="1">
      <alignment horizontal="right" vertical="top" wrapText="1"/>
    </xf>
    <xf numFmtId="4" fontId="47" fillId="0" borderId="1" xfId="0" applyNumberFormat="1" applyFont="1" applyFill="1" applyBorder="1" applyAlignment="1">
      <alignment horizontal="right"/>
    </xf>
    <xf numFmtId="3" fontId="47" fillId="0" borderId="1" xfId="0" applyNumberFormat="1" applyFont="1" applyFill="1" applyBorder="1" applyAlignment="1">
      <alignment horizontal="right" vertical="top"/>
    </xf>
    <xf numFmtId="1" fontId="47" fillId="0" borderId="1" xfId="0" applyNumberFormat="1" applyFont="1" applyFill="1" applyBorder="1" applyAlignment="1">
      <alignment horizontal="right" vertical="top" wrapText="1"/>
    </xf>
    <xf numFmtId="2" fontId="47" fillId="0" borderId="1" xfId="0" applyNumberFormat="1" applyFont="1" applyFill="1" applyBorder="1" applyAlignment="1">
      <alignment horizontal="right" vertical="top" wrapText="1"/>
    </xf>
    <xf numFmtId="1" fontId="47" fillId="0" borderId="1" xfId="0" applyNumberFormat="1" applyFont="1" applyBorder="1" applyAlignment="1">
      <alignment horizontal="right" wrapText="1"/>
    </xf>
    <xf numFmtId="2" fontId="47" fillId="0" borderId="1" xfId="0" applyNumberFormat="1" applyFont="1" applyBorder="1" applyAlignment="1">
      <alignment horizontal="right" wrapText="1"/>
    </xf>
    <xf numFmtId="3" fontId="47" fillId="0" borderId="2" xfId="0" applyNumberFormat="1" applyFont="1" applyBorder="1" applyAlignment="1">
      <alignment horizontal="right" wrapText="1"/>
    </xf>
    <xf numFmtId="1" fontId="47" fillId="0" borderId="2" xfId="0" applyNumberFormat="1" applyFont="1" applyBorder="1" applyAlignment="1">
      <alignment horizontal="right" wrapText="1"/>
    </xf>
    <xf numFmtId="2" fontId="47" fillId="0" borderId="2" xfId="0" applyNumberFormat="1" applyFont="1" applyBorder="1" applyAlignment="1">
      <alignment horizontal="right" wrapText="1"/>
    </xf>
    <xf numFmtId="4" fontId="47" fillId="0" borderId="2" xfId="0" applyNumberFormat="1" applyFont="1" applyBorder="1" applyAlignment="1">
      <alignment horizontal="right" vertical="top" wrapText="1"/>
    </xf>
    <xf numFmtId="1" fontId="48" fillId="0" borderId="14" xfId="0" applyNumberFormat="1" applyFont="1" applyBorder="1" applyAlignment="1">
      <alignment vertical="top" wrapText="1"/>
    </xf>
    <xf numFmtId="2" fontId="48" fillId="0" borderId="14" xfId="0" applyNumberFormat="1" applyFont="1" applyBorder="1" applyAlignment="1">
      <alignment vertical="top" wrapText="1"/>
    </xf>
    <xf numFmtId="4" fontId="48" fillId="0" borderId="14" xfId="0" applyNumberFormat="1" applyFont="1" applyBorder="1" applyAlignment="1">
      <alignment vertical="top" wrapText="1"/>
    </xf>
    <xf numFmtId="1" fontId="47" fillId="0" borderId="1" xfId="0" applyNumberFormat="1" applyFont="1" applyBorder="1"/>
    <xf numFmtId="2" fontId="47" fillId="0" borderId="1" xfId="0" applyNumberFormat="1" applyFont="1" applyBorder="1"/>
    <xf numFmtId="4" fontId="47" fillId="0" borderId="1" xfId="0" applyNumberFormat="1" applyFont="1" applyBorder="1"/>
    <xf numFmtId="1" fontId="47" fillId="0" borderId="9" xfId="0" applyNumberFormat="1" applyFont="1" applyBorder="1"/>
    <xf numFmtId="2" fontId="47" fillId="0" borderId="9" xfId="0" applyNumberFormat="1" applyFont="1" applyBorder="1"/>
    <xf numFmtId="2" fontId="47" fillId="0" borderId="9" xfId="0" applyNumberFormat="1" applyFont="1" applyBorder="1" applyAlignment="1">
      <alignment horizontal="right"/>
    </xf>
    <xf numFmtId="4" fontId="47" fillId="0" borderId="10" xfId="0" applyNumberFormat="1" applyFont="1" applyBorder="1"/>
    <xf numFmtId="165" fontId="49" fillId="0" borderId="0" xfId="0" applyNumberFormat="1" applyFont="1"/>
    <xf numFmtId="4" fontId="49" fillId="0" borderId="0" xfId="0" applyNumberFormat="1" applyFont="1"/>
    <xf numFmtId="3" fontId="50" fillId="0" borderId="13" xfId="7" applyNumberFormat="1" applyFont="1" applyBorder="1" applyAlignment="1">
      <alignment horizontal="right" vertical="top"/>
    </xf>
    <xf numFmtId="1" fontId="50" fillId="0" borderId="13" xfId="7" applyNumberFormat="1" applyFont="1" applyBorder="1" applyAlignment="1">
      <alignment horizontal="right" vertical="top"/>
    </xf>
    <xf numFmtId="2" fontId="50" fillId="0" borderId="13" xfId="7" applyNumberFormat="1" applyFont="1" applyBorder="1" applyAlignment="1">
      <alignment horizontal="right" vertical="top"/>
    </xf>
    <xf numFmtId="3" fontId="28" fillId="0" borderId="13" xfId="10" applyNumberFormat="1" applyFont="1" applyBorder="1" applyAlignment="1">
      <alignment horizontal="right" vertical="top"/>
    </xf>
    <xf numFmtId="0" fontId="28" fillId="0" borderId="13" xfId="10" applyFont="1" applyBorder="1" applyAlignment="1">
      <alignment horizontal="right" vertical="top"/>
    </xf>
    <xf numFmtId="4" fontId="32" fillId="0" borderId="1" xfId="0" applyNumberFormat="1" applyFont="1" applyBorder="1" applyAlignment="1">
      <alignment wrapText="1"/>
    </xf>
    <xf numFmtId="2" fontId="47" fillId="3" borderId="1" xfId="6" applyNumberFormat="1" applyFont="1" applyFill="1" applyBorder="1"/>
    <xf numFmtId="2" fontId="47" fillId="3" borderId="1" xfId="4" applyNumberFormat="1" applyFont="1" applyFill="1" applyBorder="1"/>
    <xf numFmtId="0" fontId="34" fillId="0" borderId="0" xfId="0" applyFont="1"/>
    <xf numFmtId="0" fontId="26" fillId="0" borderId="0" xfId="0" applyFont="1"/>
    <xf numFmtId="3" fontId="52" fillId="3" borderId="1" xfId="6" applyNumberFormat="1" applyFont="1" applyFill="1" applyBorder="1"/>
    <xf numFmtId="3" fontId="53" fillId="0" borderId="15" xfId="0" applyNumberFormat="1" applyFont="1" applyBorder="1" applyAlignment="1">
      <alignment wrapText="1"/>
    </xf>
    <xf numFmtId="3" fontId="53" fillId="0" borderId="15" xfId="0" applyNumberFormat="1" applyFont="1" applyBorder="1" applyAlignment="1">
      <alignment horizontal="right" vertical="top" wrapText="1"/>
    </xf>
    <xf numFmtId="3" fontId="53" fillId="0" borderId="15" xfId="0" applyNumberFormat="1" applyFont="1" applyBorder="1" applyAlignment="1">
      <alignment vertical="top" wrapText="1"/>
    </xf>
    <xf numFmtId="1" fontId="53" fillId="0" borderId="15" xfId="0" applyNumberFormat="1" applyFont="1" applyBorder="1" applyAlignment="1">
      <alignment horizontal="right" vertical="top" wrapText="1"/>
    </xf>
    <xf numFmtId="2" fontId="53" fillId="0" borderId="15" xfId="0" applyNumberFormat="1" applyFont="1" applyBorder="1" applyAlignment="1">
      <alignment horizontal="right" vertical="top" wrapText="1"/>
    </xf>
    <xf numFmtId="0" fontId="26" fillId="4" borderId="1" xfId="0" applyFont="1" applyFill="1" applyBorder="1" applyAlignment="1">
      <alignment vertical="top" wrapText="1"/>
    </xf>
    <xf numFmtId="0" fontId="27" fillId="4" borderId="1" xfId="0" applyFont="1" applyFill="1" applyBorder="1" applyAlignment="1">
      <alignment vertical="top" wrapText="1"/>
    </xf>
    <xf numFmtId="3" fontId="47" fillId="4" borderId="13" xfId="0" applyNumberFormat="1" applyFont="1" applyFill="1" applyBorder="1" applyAlignment="1">
      <alignment horizontal="right" vertical="top"/>
    </xf>
    <xf numFmtId="3" fontId="47" fillId="4" borderId="1" xfId="0" applyNumberFormat="1" applyFont="1" applyFill="1" applyBorder="1" applyAlignment="1">
      <alignment horizontal="right" wrapText="1"/>
    </xf>
    <xf numFmtId="0" fontId="47" fillId="4" borderId="1" xfId="0" applyFont="1" applyFill="1" applyBorder="1"/>
    <xf numFmtId="3" fontId="47" fillId="4" borderId="1" xfId="0" applyNumberFormat="1" applyFont="1" applyFill="1" applyBorder="1" applyAlignment="1">
      <alignment horizontal="right"/>
    </xf>
    <xf numFmtId="3" fontId="47" fillId="4" borderId="1" xfId="0" applyNumberFormat="1" applyFont="1" applyFill="1" applyBorder="1" applyAlignment="1">
      <alignment horizontal="right" vertical="top" wrapText="1"/>
    </xf>
    <xf numFmtId="3" fontId="28" fillId="4" borderId="13" xfId="10" applyNumberFormat="1" applyFont="1" applyFill="1" applyBorder="1" applyAlignment="1">
      <alignment horizontal="right" vertical="top"/>
    </xf>
    <xf numFmtId="3" fontId="47" fillId="4" borderId="1" xfId="5" applyNumberFormat="1" applyFont="1" applyFill="1" applyBorder="1" applyAlignment="1">
      <alignment horizontal="right" wrapText="1"/>
    </xf>
    <xf numFmtId="3" fontId="47" fillId="4" borderId="1" xfId="5" applyNumberFormat="1" applyFont="1" applyFill="1" applyBorder="1" applyAlignment="1">
      <alignment horizontal="right" vertical="top" wrapText="1"/>
    </xf>
    <xf numFmtId="3" fontId="53" fillId="4" borderId="15" xfId="0" applyNumberFormat="1" applyFont="1" applyFill="1" applyBorder="1" applyAlignment="1">
      <alignment horizontal="right" vertical="top" wrapText="1"/>
    </xf>
    <xf numFmtId="3" fontId="50" fillId="4" borderId="13" xfId="7" applyNumberFormat="1" applyFont="1" applyFill="1" applyBorder="1" applyAlignment="1">
      <alignment horizontal="right" vertical="top"/>
    </xf>
    <xf numFmtId="0" fontId="47" fillId="4" borderId="13" xfId="0" applyFont="1" applyFill="1" applyBorder="1" applyAlignment="1">
      <alignment horizontal="right" vertical="top"/>
    </xf>
    <xf numFmtId="3" fontId="32" fillId="4" borderId="1" xfId="0" applyNumberFormat="1" applyFont="1" applyFill="1" applyBorder="1" applyAlignment="1">
      <alignment horizontal="right" wrapText="1"/>
    </xf>
    <xf numFmtId="3" fontId="48" fillId="4" borderId="14" xfId="0" applyNumberFormat="1" applyFont="1" applyFill="1" applyBorder="1" applyAlignment="1">
      <alignment vertical="top" wrapText="1"/>
    </xf>
    <xf numFmtId="3" fontId="47" fillId="4" borderId="1" xfId="0" applyNumberFormat="1" applyFont="1" applyFill="1" applyBorder="1"/>
    <xf numFmtId="3" fontId="47" fillId="4" borderId="9" xfId="0" applyNumberFormat="1" applyFont="1" applyFill="1" applyBorder="1"/>
    <xf numFmtId="0" fontId="47" fillId="4" borderId="1" xfId="6" applyFont="1" applyFill="1" applyBorder="1"/>
    <xf numFmtId="3" fontId="47" fillId="4" borderId="1" xfId="0" applyNumberFormat="1" applyFont="1" applyFill="1" applyBorder="1" applyAlignment="1">
      <alignment horizontal="right" vertical="top"/>
    </xf>
    <xf numFmtId="3" fontId="47" fillId="4" borderId="1" xfId="5" applyNumberFormat="1" applyFont="1" applyFill="1" applyBorder="1" applyAlignment="1">
      <alignment horizontal="right" vertical="top"/>
    </xf>
    <xf numFmtId="3" fontId="47" fillId="4" borderId="9" xfId="0" applyNumberFormat="1" applyFont="1" applyFill="1" applyBorder="1" applyAlignment="1">
      <alignment horizontal="right"/>
    </xf>
    <xf numFmtId="0" fontId="37" fillId="4" borderId="1" xfId="0" applyFont="1" applyFill="1" applyBorder="1" applyAlignment="1">
      <alignment horizontal="right"/>
    </xf>
    <xf numFmtId="0" fontId="26" fillId="4" borderId="1" xfId="0" applyFont="1" applyFill="1" applyBorder="1" applyAlignment="1">
      <alignment horizontal="right" vertical="top" wrapText="1"/>
    </xf>
    <xf numFmtId="0" fontId="27" fillId="4" borderId="1" xfId="0" applyFont="1" applyFill="1" applyBorder="1" applyAlignment="1">
      <alignment horizontal="right" vertical="top" wrapText="1"/>
    </xf>
    <xf numFmtId="3" fontId="47" fillId="4" borderId="2" xfId="0" applyNumberFormat="1" applyFont="1" applyFill="1" applyBorder="1" applyAlignment="1">
      <alignment horizontal="right" vertical="top"/>
    </xf>
    <xf numFmtId="3" fontId="47" fillId="4" borderId="1" xfId="4" applyNumberFormat="1" applyFont="1" applyFill="1" applyBorder="1" applyAlignment="1">
      <alignment horizontal="right"/>
    </xf>
    <xf numFmtId="3" fontId="48" fillId="4" borderId="14" xfId="0" applyNumberFormat="1" applyFont="1" applyFill="1" applyBorder="1" applyAlignment="1">
      <alignment horizontal="right" vertical="top" wrapText="1"/>
    </xf>
    <xf numFmtId="0" fontId="48" fillId="4" borderId="1" xfId="6" applyFont="1" applyFill="1" applyBorder="1" applyAlignment="1">
      <alignment horizontal="right"/>
    </xf>
    <xf numFmtId="0" fontId="37" fillId="4" borderId="16" xfId="0" applyFont="1" applyFill="1" applyBorder="1" applyAlignment="1">
      <alignment horizontal="center"/>
    </xf>
    <xf numFmtId="0" fontId="26" fillId="4" borderId="16" xfId="0" applyFont="1" applyFill="1" applyBorder="1" applyAlignment="1">
      <alignment vertical="top" wrapText="1"/>
    </xf>
    <xf numFmtId="0" fontId="27" fillId="4" borderId="16" xfId="0" applyFont="1" applyFill="1" applyBorder="1" applyAlignment="1">
      <alignment vertical="top" wrapText="1"/>
    </xf>
    <xf numFmtId="3" fontId="47" fillId="4" borderId="16" xfId="0" applyNumberFormat="1" applyFont="1" applyFill="1" applyBorder="1" applyAlignment="1">
      <alignment vertical="top" wrapText="1"/>
    </xf>
    <xf numFmtId="3" fontId="47" fillId="4" borderId="16" xfId="0" applyNumberFormat="1" applyFont="1" applyFill="1" applyBorder="1" applyAlignment="1">
      <alignment wrapText="1"/>
    </xf>
    <xf numFmtId="3" fontId="47" fillId="4" borderId="0" xfId="0" applyNumberFormat="1" applyFont="1" applyFill="1" applyBorder="1" applyAlignment="1">
      <alignment horizontal="right" vertical="top"/>
    </xf>
    <xf numFmtId="3" fontId="47" fillId="4" borderId="16" xfId="4" applyNumberFormat="1" applyFont="1" applyFill="1" applyBorder="1"/>
    <xf numFmtId="3" fontId="47" fillId="4" borderId="16" xfId="0" applyNumberFormat="1" applyFont="1" applyFill="1" applyBorder="1" applyAlignment="1">
      <alignment horizontal="right" vertical="top" wrapText="1"/>
    </xf>
    <xf numFmtId="3" fontId="47" fillId="4" borderId="17" xfId="0" applyNumberFormat="1" applyFont="1" applyFill="1" applyBorder="1" applyAlignment="1">
      <alignment horizontal="right" vertical="top"/>
    </xf>
    <xf numFmtId="3" fontId="47" fillId="4" borderId="16" xfId="5" applyNumberFormat="1" applyFont="1" applyFill="1" applyBorder="1" applyAlignment="1">
      <alignment horizontal="right" wrapText="1"/>
    </xf>
    <xf numFmtId="3" fontId="47" fillId="4" borderId="16" xfId="5" applyNumberFormat="1" applyFont="1" applyFill="1" applyBorder="1" applyAlignment="1">
      <alignment horizontal="right" vertical="top" wrapText="1"/>
    </xf>
    <xf numFmtId="3" fontId="53" fillId="4" borderId="16" xfId="0" applyNumberFormat="1" applyFont="1" applyFill="1" applyBorder="1" applyAlignment="1">
      <alignment horizontal="right" vertical="top" wrapText="1"/>
    </xf>
    <xf numFmtId="3" fontId="32" fillId="4" borderId="16" xfId="0" applyNumberFormat="1" applyFont="1" applyFill="1" applyBorder="1" applyAlignment="1">
      <alignment wrapText="1"/>
    </xf>
    <xf numFmtId="3" fontId="47" fillId="4" borderId="16" xfId="0" applyNumberFormat="1" applyFont="1" applyFill="1" applyBorder="1" applyAlignment="1">
      <alignment horizontal="right" wrapText="1"/>
    </xf>
    <xf numFmtId="3" fontId="47" fillId="4" borderId="2" xfId="0" applyNumberFormat="1" applyFont="1" applyFill="1" applyBorder="1" applyAlignment="1">
      <alignment horizontal="right" wrapText="1"/>
    </xf>
    <xf numFmtId="3" fontId="47" fillId="4" borderId="16" xfId="0" applyNumberFormat="1" applyFont="1" applyFill="1" applyBorder="1"/>
    <xf numFmtId="3" fontId="47" fillId="4" borderId="16" xfId="6" applyNumberFormat="1" applyFont="1" applyFill="1" applyBorder="1"/>
    <xf numFmtId="3" fontId="50" fillId="4" borderId="17" xfId="7" applyNumberFormat="1" applyFont="1" applyFill="1" applyBorder="1" applyAlignment="1">
      <alignment horizontal="right" vertical="top"/>
    </xf>
    <xf numFmtId="0" fontId="26" fillId="0" borderId="0" xfId="0" applyFont="1"/>
    <xf numFmtId="0" fontId="34" fillId="0" borderId="0" xfId="0" applyFont="1"/>
    <xf numFmtId="3" fontId="47" fillId="4" borderId="1" xfId="6" applyNumberFormat="1" applyFont="1" applyFill="1" applyBorder="1"/>
    <xf numFmtId="4" fontId="47" fillId="0" borderId="10" xfId="0" applyNumberFormat="1" applyFont="1" applyBorder="1" applyAlignment="1">
      <alignment horizontal="right"/>
    </xf>
    <xf numFmtId="3" fontId="47" fillId="4" borderId="16" xfId="18" applyNumberFormat="1" applyFont="1" applyFill="1" applyBorder="1" applyAlignment="1">
      <alignment horizontal="right" vertical="top"/>
    </xf>
    <xf numFmtId="3" fontId="47" fillId="0" borderId="16" xfId="18" applyNumberFormat="1" applyFont="1" applyFill="1" applyBorder="1" applyAlignment="1">
      <alignment horizontal="right" vertical="top" wrapText="1"/>
    </xf>
    <xf numFmtId="1" fontId="47" fillId="0" borderId="16" xfId="18" applyNumberFormat="1" applyFont="1" applyFill="1" applyBorder="1" applyAlignment="1">
      <alignment horizontal="right" vertical="top" wrapText="1"/>
    </xf>
    <xf numFmtId="2" fontId="47" fillId="0" borderId="16" xfId="18" applyNumberFormat="1" applyFont="1" applyFill="1" applyBorder="1" applyAlignment="1">
      <alignment horizontal="right" vertical="top" wrapText="1"/>
    </xf>
    <xf numFmtId="0" fontId="34" fillId="0" borderId="0" xfId="0" applyFont="1"/>
    <xf numFmtId="0" fontId="26" fillId="0" borderId="0" xfId="0" applyFont="1"/>
    <xf numFmtId="0" fontId="34" fillId="5" borderId="0" xfId="0" applyFont="1" applyFill="1"/>
    <xf numFmtId="165" fontId="34" fillId="5" borderId="0" xfId="0" applyNumberFormat="1" applyFont="1" applyFill="1"/>
    <xf numFmtId="0" fontId="0" fillId="5" borderId="0" xfId="0" applyFill="1"/>
    <xf numFmtId="0" fontId="25" fillId="5" borderId="0" xfId="0" applyFont="1" applyFill="1"/>
    <xf numFmtId="164" fontId="34" fillId="5" borderId="0" xfId="0" applyNumberFormat="1" applyFont="1" applyFill="1"/>
    <xf numFmtId="3" fontId="0" fillId="5" borderId="0" xfId="0" applyNumberFormat="1" applyFill="1"/>
    <xf numFmtId="3" fontId="32" fillId="0" borderId="16" xfId="0" applyNumberFormat="1" applyFont="1" applyFill="1" applyBorder="1" applyAlignment="1">
      <alignment horizontal="right" vertical="top"/>
    </xf>
    <xf numFmtId="3" fontId="32" fillId="0" borderId="16" xfId="0" applyNumberFormat="1" applyFont="1" applyFill="1" applyBorder="1" applyAlignment="1">
      <alignment horizontal="right" vertical="top" wrapText="1"/>
    </xf>
    <xf numFmtId="3" fontId="32" fillId="4" borderId="16" xfId="0" applyNumberFormat="1" applyFont="1" applyFill="1" applyBorder="1" applyAlignment="1">
      <alignment horizontal="right" vertical="top" wrapText="1"/>
    </xf>
    <xf numFmtId="3" fontId="47" fillId="4" borderId="1" xfId="0" applyNumberFormat="1" applyFont="1" applyFill="1" applyBorder="1" applyAlignment="1">
      <alignment vertical="top" wrapText="1"/>
    </xf>
    <xf numFmtId="0" fontId="34" fillId="0" borderId="0" xfId="0" applyFont="1"/>
    <xf numFmtId="0" fontId="26" fillId="0" borderId="0" xfId="0" applyFont="1"/>
    <xf numFmtId="0" fontId="26" fillId="0" borderId="0" xfId="0" applyFont="1"/>
    <xf numFmtId="3" fontId="47" fillId="3" borderId="1" xfId="0" applyNumberFormat="1" applyFont="1" applyFill="1" applyBorder="1" applyAlignment="1">
      <alignment horizontal="right"/>
    </xf>
    <xf numFmtId="0" fontId="34" fillId="0" borderId="0" xfId="0" applyFont="1"/>
    <xf numFmtId="3" fontId="47" fillId="4" borderId="16" xfId="6" applyNumberFormat="1" applyFont="1" applyFill="1" applyBorder="1"/>
    <xf numFmtId="3" fontId="47" fillId="4" borderId="16" xfId="0" applyNumberFormat="1" applyFont="1" applyFill="1" applyBorder="1" applyAlignment="1">
      <alignment horizontal="right" vertical="top" wrapText="1"/>
    </xf>
    <xf numFmtId="3" fontId="47" fillId="0" borderId="9" xfId="0" applyNumberFormat="1" applyFont="1" applyBorder="1"/>
    <xf numFmtId="3" fontId="47" fillId="0" borderId="9" xfId="0" applyNumberFormat="1" applyFont="1" applyBorder="1" applyAlignment="1">
      <alignment horizontal="right"/>
    </xf>
    <xf numFmtId="3" fontId="47" fillId="4" borderId="9" xfId="0" applyNumberFormat="1" applyFont="1" applyFill="1" applyBorder="1"/>
    <xf numFmtId="3" fontId="47" fillId="0" borderId="9" xfId="0" applyNumberFormat="1" applyFont="1" applyBorder="1"/>
    <xf numFmtId="1" fontId="47" fillId="0" borderId="9" xfId="0" applyNumberFormat="1" applyFont="1" applyBorder="1"/>
    <xf numFmtId="2" fontId="47" fillId="0" borderId="9" xfId="0" applyNumberFormat="1" applyFont="1" applyBorder="1"/>
    <xf numFmtId="2" fontId="47" fillId="0" borderId="9" xfId="0" applyNumberFormat="1" applyFont="1" applyBorder="1" applyAlignment="1">
      <alignment horizontal="right"/>
    </xf>
    <xf numFmtId="3" fontId="47" fillId="4" borderId="9" xfId="0" applyNumberFormat="1" applyFont="1" applyFill="1" applyBorder="1" applyAlignment="1">
      <alignment horizontal="right"/>
    </xf>
    <xf numFmtId="3" fontId="47" fillId="0" borderId="16" xfId="0" applyNumberFormat="1" applyFont="1" applyBorder="1" applyAlignment="1">
      <alignment wrapText="1"/>
    </xf>
    <xf numFmtId="3" fontId="47" fillId="0" borderId="11" xfId="0" applyNumberFormat="1" applyFont="1" applyBorder="1" applyAlignment="1">
      <alignment wrapText="1"/>
    </xf>
    <xf numFmtId="3" fontId="47" fillId="4" borderId="16" xfId="0" applyNumberFormat="1" applyFont="1" applyFill="1" applyBorder="1" applyAlignment="1">
      <alignment horizontal="right" wrapText="1"/>
    </xf>
    <xf numFmtId="3" fontId="47" fillId="0" borderId="18" xfId="0" applyNumberFormat="1" applyFont="1" applyBorder="1" applyAlignment="1">
      <alignment horizontal="right" wrapText="1"/>
    </xf>
    <xf numFmtId="1" fontId="47" fillId="0" borderId="18" xfId="0" applyNumberFormat="1" applyFont="1" applyBorder="1" applyAlignment="1">
      <alignment horizontal="right" wrapText="1"/>
    </xf>
    <xf numFmtId="2" fontId="47" fillId="0" borderId="18" xfId="0" applyNumberFormat="1" applyFont="1" applyBorder="1" applyAlignment="1">
      <alignment horizontal="right" wrapText="1"/>
    </xf>
    <xf numFmtId="3" fontId="47" fillId="4" borderId="16" xfId="0" applyNumberFormat="1" applyFont="1" applyFill="1" applyBorder="1" applyAlignment="1">
      <alignment horizontal="right" wrapText="1"/>
    </xf>
    <xf numFmtId="3" fontId="47" fillId="4" borderId="18" xfId="0" applyNumberFormat="1" applyFont="1" applyFill="1" applyBorder="1" applyAlignment="1">
      <alignment horizontal="right" wrapText="1"/>
    </xf>
    <xf numFmtId="3" fontId="47" fillId="4" borderId="18" xfId="0" applyNumberFormat="1" applyFont="1" applyFill="1" applyBorder="1" applyAlignment="1">
      <alignment horizontal="right" vertical="top"/>
    </xf>
    <xf numFmtId="3" fontId="47" fillId="0" borderId="16" xfId="0" applyNumberFormat="1" applyFont="1" applyFill="1" applyBorder="1" applyAlignment="1">
      <alignment vertical="top" wrapText="1"/>
    </xf>
    <xf numFmtId="1" fontId="47" fillId="0" borderId="16" xfId="0" applyNumberFormat="1" applyFont="1" applyFill="1" applyBorder="1" applyAlignment="1">
      <alignment vertical="top" wrapText="1"/>
    </xf>
    <xf numFmtId="2" fontId="47" fillId="0" borderId="16" xfId="0" applyNumberFormat="1" applyFont="1" applyFill="1" applyBorder="1" applyAlignment="1">
      <alignment vertical="top" wrapText="1"/>
    </xf>
    <xf numFmtId="0" fontId="12" fillId="0" borderId="0" xfId="184"/>
    <xf numFmtId="0" fontId="34" fillId="0" borderId="0" xfId="0" applyFont="1"/>
    <xf numFmtId="0" fontId="26" fillId="0" borderId="0" xfId="0" applyFont="1"/>
    <xf numFmtId="0" fontId="34" fillId="0" borderId="0" xfId="0" applyFont="1"/>
    <xf numFmtId="2" fontId="47" fillId="0" borderId="19" xfId="0" applyNumberFormat="1" applyFont="1" applyBorder="1" applyAlignment="1">
      <alignment horizontal="right" vertical="top"/>
    </xf>
    <xf numFmtId="3" fontId="47" fillId="4" borderId="16" xfId="0" applyNumberFormat="1" applyFont="1" applyFill="1" applyBorder="1" applyAlignment="1">
      <alignment horizontal="right" vertical="top"/>
    </xf>
    <xf numFmtId="3" fontId="50" fillId="0" borderId="20" xfId="7" applyNumberFormat="1" applyFont="1" applyBorder="1" applyAlignment="1">
      <alignment horizontal="right" vertical="top"/>
    </xf>
    <xf numFmtId="3" fontId="50" fillId="4" borderId="20" xfId="7" applyNumberFormat="1" applyFont="1" applyFill="1" applyBorder="1" applyAlignment="1">
      <alignment horizontal="right" vertical="top"/>
    </xf>
    <xf numFmtId="3" fontId="47" fillId="4" borderId="20" xfId="0" applyNumberFormat="1" applyFont="1" applyFill="1" applyBorder="1" applyAlignment="1">
      <alignment horizontal="right" vertical="top"/>
    </xf>
    <xf numFmtId="3" fontId="47" fillId="0" borderId="20" xfId="0" applyNumberFormat="1" applyFont="1" applyBorder="1" applyAlignment="1">
      <alignment horizontal="right" vertical="top"/>
    </xf>
    <xf numFmtId="1" fontId="47" fillId="0" borderId="20" xfId="0" applyNumberFormat="1" applyFont="1" applyBorder="1" applyAlignment="1">
      <alignment horizontal="right" vertical="top"/>
    </xf>
    <xf numFmtId="2" fontId="47" fillId="0" borderId="20" xfId="0" applyNumberFormat="1" applyFont="1" applyBorder="1" applyAlignment="1">
      <alignment horizontal="right" vertical="top"/>
    </xf>
    <xf numFmtId="2" fontId="47" fillId="0" borderId="21" xfId="0" applyNumberFormat="1" applyFont="1" applyBorder="1" applyAlignment="1">
      <alignment horizontal="right" vertical="top"/>
    </xf>
    <xf numFmtId="4" fontId="47" fillId="0" borderId="18" xfId="0" applyNumberFormat="1" applyFont="1" applyBorder="1" applyAlignment="1">
      <alignment horizontal="right" vertical="top" wrapText="1"/>
    </xf>
    <xf numFmtId="3" fontId="47" fillId="0" borderId="10" xfId="0" applyNumberFormat="1" applyFont="1" applyBorder="1"/>
    <xf numFmtId="3" fontId="47" fillId="4" borderId="10" xfId="0" applyNumberFormat="1" applyFont="1" applyFill="1" applyBorder="1"/>
    <xf numFmtId="3" fontId="26" fillId="0" borderId="10" xfId="0" applyNumberFormat="1" applyFont="1" applyBorder="1"/>
    <xf numFmtId="3" fontId="47" fillId="4" borderId="10" xfId="0" applyNumberFormat="1" applyFont="1" applyFill="1" applyBorder="1" applyAlignment="1">
      <alignment horizontal="right"/>
    </xf>
    <xf numFmtId="1" fontId="47" fillId="0" borderId="10" xfId="0" applyNumberFormat="1" applyFont="1" applyBorder="1"/>
    <xf numFmtId="2" fontId="47" fillId="0" borderId="10" xfId="0" applyNumberFormat="1" applyFont="1" applyBorder="1"/>
    <xf numFmtId="3" fontId="48" fillId="0" borderId="4" xfId="0" applyNumberFormat="1" applyFont="1" applyBorder="1" applyAlignment="1">
      <alignment vertical="top"/>
    </xf>
    <xf numFmtId="3" fontId="48" fillId="0" borderId="4" xfId="0" applyNumberFormat="1" applyFont="1" applyBorder="1" applyAlignment="1">
      <alignment vertical="top" wrapText="1"/>
    </xf>
    <xf numFmtId="3" fontId="48" fillId="4" borderId="4" xfId="0" applyNumberFormat="1" applyFont="1" applyFill="1" applyBorder="1" applyAlignment="1">
      <alignment vertical="top" wrapText="1"/>
    </xf>
    <xf numFmtId="3" fontId="48" fillId="4" borderId="4" xfId="0" applyNumberFormat="1" applyFont="1" applyFill="1" applyBorder="1" applyAlignment="1">
      <alignment horizontal="right" vertical="top" wrapText="1"/>
    </xf>
    <xf numFmtId="1" fontId="48" fillId="0" borderId="4" xfId="0" applyNumberFormat="1" applyFont="1" applyBorder="1" applyAlignment="1">
      <alignment vertical="top" wrapText="1"/>
    </xf>
    <xf numFmtId="2" fontId="48" fillId="0" borderId="4" xfId="0" applyNumberFormat="1" applyFont="1" applyBorder="1" applyAlignment="1">
      <alignment vertical="top" wrapText="1"/>
    </xf>
    <xf numFmtId="4" fontId="48" fillId="0" borderId="4" xfId="0" applyNumberFormat="1" applyFont="1" applyBorder="1" applyAlignment="1">
      <alignment vertical="top" wrapText="1"/>
    </xf>
    <xf numFmtId="0" fontId="34" fillId="0" borderId="0" xfId="0" applyFont="1"/>
    <xf numFmtId="0" fontId="26" fillId="0" borderId="0" xfId="0" applyFont="1"/>
    <xf numFmtId="3" fontId="53" fillId="0" borderId="15" xfId="0" applyNumberFormat="1" applyFont="1" applyBorder="1" applyAlignment="1">
      <alignment horizontal="right" wrapText="1"/>
    </xf>
    <xf numFmtId="3" fontId="47" fillId="0" borderId="13" xfId="0" applyNumberFormat="1" applyFont="1" applyBorder="1" applyAlignment="1">
      <alignment horizontal="right" vertical="top"/>
    </xf>
    <xf numFmtId="1" fontId="47" fillId="0" borderId="13" xfId="0" applyNumberFormat="1" applyFont="1" applyBorder="1" applyAlignment="1">
      <alignment horizontal="right" vertical="top"/>
    </xf>
    <xf numFmtId="2" fontId="47" fillId="0" borderId="13" xfId="0" applyNumberFormat="1" applyFont="1" applyBorder="1" applyAlignment="1">
      <alignment horizontal="right" vertical="top"/>
    </xf>
    <xf numFmtId="3" fontId="47" fillId="4" borderId="13" xfId="0" applyNumberFormat="1" applyFont="1" applyFill="1" applyBorder="1" applyAlignment="1">
      <alignment horizontal="right" vertical="top"/>
    </xf>
    <xf numFmtId="3" fontId="47" fillId="4" borderId="16" xfId="0" applyNumberFormat="1" applyFont="1" applyFill="1" applyBorder="1" applyAlignment="1">
      <alignment horizontal="right" vertical="top"/>
    </xf>
    <xf numFmtId="0" fontId="34" fillId="0" borderId="0" xfId="0" applyFont="1"/>
    <xf numFmtId="0" fontId="26" fillId="0" borderId="0" xfId="0" applyFont="1"/>
  </cellXfs>
  <cellStyles count="1665">
    <cellStyle name="Excel Built-in Neutral" xfId="407" xr:uid="{00000000-0005-0000-0000-000006000000}"/>
    <cellStyle name="Komma" xfId="1" builtinId="3"/>
    <cellStyle name="Komma 10" xfId="291" xr:uid="{00000000-0005-0000-0000-000050010000}"/>
    <cellStyle name="Komma 10 2" xfId="703" xr:uid="{00000000-0005-0000-0000-000002000000}"/>
    <cellStyle name="Komma 10 2 2" xfId="1529" xr:uid="{00000000-0005-0000-0000-000002000000}"/>
    <cellStyle name="Komma 10 3" xfId="1119" xr:uid="{00000000-0005-0000-0000-000050010000}"/>
    <cellStyle name="Komma 11" xfId="418" xr:uid="{00000000-0005-0000-0000-0000CF010000}"/>
    <cellStyle name="Komma 11 2" xfId="1244" xr:uid="{00000000-0005-0000-0000-0000CF010000}"/>
    <cellStyle name="Komma 12" xfId="834" xr:uid="{00000000-0005-0000-0000-00006F030000}"/>
    <cellStyle name="Komma 2" xfId="2" xr:uid="{00000000-0005-0000-0000-000001000000}"/>
    <cellStyle name="Komma 2 2" xfId="31" xr:uid="{00000000-0005-0000-0000-000002000000}"/>
    <cellStyle name="Komma 2 2 2" xfId="87" xr:uid="{00000000-0005-0000-0000-000002000000}"/>
    <cellStyle name="Komma 2 2 2 2" xfId="202" xr:uid="{00000000-0005-0000-0000-000003000000}"/>
    <cellStyle name="Komma 2 2 2 2 2" xfId="614" xr:uid="{00000000-0005-0000-0000-000006000000}"/>
    <cellStyle name="Komma 2 2 2 2 2 2" xfId="1440" xr:uid="{00000000-0005-0000-0000-000006000000}"/>
    <cellStyle name="Komma 2 2 2 2 3" xfId="1030" xr:uid="{00000000-0005-0000-0000-000003000000}"/>
    <cellStyle name="Komma 2 2 2 3" xfId="372" xr:uid="{00000000-0005-0000-0000-000003000000}"/>
    <cellStyle name="Komma 2 2 2 3 2" xfId="784" xr:uid="{00000000-0005-0000-0000-000007000000}"/>
    <cellStyle name="Komma 2 2 2 3 2 2" xfId="1610" xr:uid="{00000000-0005-0000-0000-000007000000}"/>
    <cellStyle name="Komma 2 2 2 3 3" xfId="1200" xr:uid="{00000000-0005-0000-0000-000003000000}"/>
    <cellStyle name="Komma 2 2 2 4" xfId="499" xr:uid="{00000000-0005-0000-0000-000005000000}"/>
    <cellStyle name="Komma 2 2 2 4 2" xfId="1325" xr:uid="{00000000-0005-0000-0000-000005000000}"/>
    <cellStyle name="Komma 2 2 2 5" xfId="915" xr:uid="{00000000-0005-0000-0000-000002000000}"/>
    <cellStyle name="Komma 2 2 3" xfId="147" xr:uid="{00000000-0005-0000-0000-000002000000}"/>
    <cellStyle name="Komma 2 2 3 2" xfId="559" xr:uid="{00000000-0005-0000-0000-000008000000}"/>
    <cellStyle name="Komma 2 2 3 2 2" xfId="1385" xr:uid="{00000000-0005-0000-0000-000008000000}"/>
    <cellStyle name="Komma 2 2 3 3" xfId="975" xr:uid="{00000000-0005-0000-0000-000002000000}"/>
    <cellStyle name="Komma 2 2 4" xfId="262" xr:uid="{00000000-0005-0000-0000-000002000000}"/>
    <cellStyle name="Komma 2 2 4 2" xfId="674" xr:uid="{00000000-0005-0000-0000-000009000000}"/>
    <cellStyle name="Komma 2 2 4 2 2" xfId="1500" xr:uid="{00000000-0005-0000-0000-000009000000}"/>
    <cellStyle name="Komma 2 2 4 3" xfId="1090" xr:uid="{00000000-0005-0000-0000-000002000000}"/>
    <cellStyle name="Komma 2 2 5" xfId="317" xr:uid="{00000000-0005-0000-0000-000002000000}"/>
    <cellStyle name="Komma 2 2 5 2" xfId="729" xr:uid="{00000000-0005-0000-0000-00000A000000}"/>
    <cellStyle name="Komma 2 2 5 2 2" xfId="1555" xr:uid="{00000000-0005-0000-0000-00000A000000}"/>
    <cellStyle name="Komma 2 2 5 3" xfId="1145" xr:uid="{00000000-0005-0000-0000-000002000000}"/>
    <cellStyle name="Komma 2 2 6" xfId="444" xr:uid="{00000000-0005-0000-0000-000004000000}"/>
    <cellStyle name="Komma 2 2 6 2" xfId="1270" xr:uid="{00000000-0005-0000-0000-000004000000}"/>
    <cellStyle name="Komma 2 2 7" xfId="860" xr:uid="{00000000-0005-0000-0000-000002000000}"/>
    <cellStyle name="Komma 2 3" xfId="62" xr:uid="{00000000-0005-0000-0000-000001000000}"/>
    <cellStyle name="Komma 2 3 2" xfId="177" xr:uid="{00000000-0005-0000-0000-000004000000}"/>
    <cellStyle name="Komma 2 3 2 2" xfId="589" xr:uid="{00000000-0005-0000-0000-00000C000000}"/>
    <cellStyle name="Komma 2 3 2 2 2" xfId="1415" xr:uid="{00000000-0005-0000-0000-00000C000000}"/>
    <cellStyle name="Komma 2 3 2 3" xfId="1005" xr:uid="{00000000-0005-0000-0000-000004000000}"/>
    <cellStyle name="Komma 2 3 3" xfId="347" xr:uid="{00000000-0005-0000-0000-000004000000}"/>
    <cellStyle name="Komma 2 3 3 2" xfId="759" xr:uid="{00000000-0005-0000-0000-00000D000000}"/>
    <cellStyle name="Komma 2 3 3 2 2" xfId="1585" xr:uid="{00000000-0005-0000-0000-00000D000000}"/>
    <cellStyle name="Komma 2 3 3 3" xfId="1175" xr:uid="{00000000-0005-0000-0000-000004000000}"/>
    <cellStyle name="Komma 2 3 4" xfId="474" xr:uid="{00000000-0005-0000-0000-00000B000000}"/>
    <cellStyle name="Komma 2 3 4 2" xfId="1300" xr:uid="{00000000-0005-0000-0000-00000B000000}"/>
    <cellStyle name="Komma 2 3 5" xfId="890" xr:uid="{00000000-0005-0000-0000-000001000000}"/>
    <cellStyle name="Komma 2 4" xfId="122" xr:uid="{00000000-0005-0000-0000-000001000000}"/>
    <cellStyle name="Komma 2 4 2" xfId="534" xr:uid="{00000000-0005-0000-0000-00000E000000}"/>
    <cellStyle name="Komma 2 4 2 2" xfId="1360" xr:uid="{00000000-0005-0000-0000-00000E000000}"/>
    <cellStyle name="Komma 2 4 3" xfId="950" xr:uid="{00000000-0005-0000-0000-000001000000}"/>
    <cellStyle name="Komma 2 5" xfId="237" xr:uid="{00000000-0005-0000-0000-000001000000}"/>
    <cellStyle name="Komma 2 5 2" xfId="649" xr:uid="{00000000-0005-0000-0000-00000F000000}"/>
    <cellStyle name="Komma 2 5 2 2" xfId="1475" xr:uid="{00000000-0005-0000-0000-00000F000000}"/>
    <cellStyle name="Komma 2 5 3" xfId="1065" xr:uid="{00000000-0005-0000-0000-000001000000}"/>
    <cellStyle name="Komma 2 6" xfId="292" xr:uid="{00000000-0005-0000-0000-000001000000}"/>
    <cellStyle name="Komma 2 6 2" xfId="704" xr:uid="{00000000-0005-0000-0000-000010000000}"/>
    <cellStyle name="Komma 2 6 2 2" xfId="1530" xr:uid="{00000000-0005-0000-0000-000010000000}"/>
    <cellStyle name="Komma 2 6 3" xfId="1120" xr:uid="{00000000-0005-0000-0000-000001000000}"/>
    <cellStyle name="Komma 2 7" xfId="419" xr:uid="{00000000-0005-0000-0000-000003000000}"/>
    <cellStyle name="Komma 2 7 2" xfId="1245" xr:uid="{00000000-0005-0000-0000-000003000000}"/>
    <cellStyle name="Komma 2 8" xfId="835" xr:uid="{00000000-0005-0000-0000-000001000000}"/>
    <cellStyle name="Komma 3" xfId="3" xr:uid="{00000000-0005-0000-0000-000003000000}"/>
    <cellStyle name="Komma 3 2" xfId="32" xr:uid="{00000000-0005-0000-0000-000004000000}"/>
    <cellStyle name="Komma 3 2 2" xfId="88" xr:uid="{00000000-0005-0000-0000-000004000000}"/>
    <cellStyle name="Komma 3 2 2 2" xfId="203" xr:uid="{00000000-0005-0000-0000-000007000000}"/>
    <cellStyle name="Komma 3 2 2 2 2" xfId="615" xr:uid="{00000000-0005-0000-0000-000014000000}"/>
    <cellStyle name="Komma 3 2 2 2 2 2" xfId="1441" xr:uid="{00000000-0005-0000-0000-000014000000}"/>
    <cellStyle name="Komma 3 2 2 2 3" xfId="1031" xr:uid="{00000000-0005-0000-0000-000007000000}"/>
    <cellStyle name="Komma 3 2 2 3" xfId="373" xr:uid="{00000000-0005-0000-0000-000007000000}"/>
    <cellStyle name="Komma 3 2 2 3 2" xfId="785" xr:uid="{00000000-0005-0000-0000-000015000000}"/>
    <cellStyle name="Komma 3 2 2 3 2 2" xfId="1611" xr:uid="{00000000-0005-0000-0000-000015000000}"/>
    <cellStyle name="Komma 3 2 2 3 3" xfId="1201" xr:uid="{00000000-0005-0000-0000-000007000000}"/>
    <cellStyle name="Komma 3 2 2 4" xfId="500" xr:uid="{00000000-0005-0000-0000-000013000000}"/>
    <cellStyle name="Komma 3 2 2 4 2" xfId="1326" xr:uid="{00000000-0005-0000-0000-000013000000}"/>
    <cellStyle name="Komma 3 2 2 5" xfId="916" xr:uid="{00000000-0005-0000-0000-000004000000}"/>
    <cellStyle name="Komma 3 2 3" xfId="148" xr:uid="{00000000-0005-0000-0000-000006000000}"/>
    <cellStyle name="Komma 3 2 3 2" xfId="560" xr:uid="{00000000-0005-0000-0000-000016000000}"/>
    <cellStyle name="Komma 3 2 3 2 2" xfId="1386" xr:uid="{00000000-0005-0000-0000-000016000000}"/>
    <cellStyle name="Komma 3 2 3 3" xfId="976" xr:uid="{00000000-0005-0000-0000-000006000000}"/>
    <cellStyle name="Komma 3 2 4" xfId="263" xr:uid="{00000000-0005-0000-0000-000004000000}"/>
    <cellStyle name="Komma 3 2 4 2" xfId="675" xr:uid="{00000000-0005-0000-0000-000017000000}"/>
    <cellStyle name="Komma 3 2 4 2 2" xfId="1501" xr:uid="{00000000-0005-0000-0000-000017000000}"/>
    <cellStyle name="Komma 3 2 4 3" xfId="1091" xr:uid="{00000000-0005-0000-0000-000004000000}"/>
    <cellStyle name="Komma 3 2 5" xfId="318" xr:uid="{00000000-0005-0000-0000-000006000000}"/>
    <cellStyle name="Komma 3 2 5 2" xfId="730" xr:uid="{00000000-0005-0000-0000-000018000000}"/>
    <cellStyle name="Komma 3 2 5 2 2" xfId="1556" xr:uid="{00000000-0005-0000-0000-000018000000}"/>
    <cellStyle name="Komma 3 2 5 3" xfId="1146" xr:uid="{00000000-0005-0000-0000-000006000000}"/>
    <cellStyle name="Komma 3 2 6" xfId="445" xr:uid="{00000000-0005-0000-0000-000012000000}"/>
    <cellStyle name="Komma 3 2 6 2" xfId="1271" xr:uid="{00000000-0005-0000-0000-000012000000}"/>
    <cellStyle name="Komma 3 2 7" xfId="861" xr:uid="{00000000-0005-0000-0000-000004000000}"/>
    <cellStyle name="Komma 3 3" xfId="63" xr:uid="{00000000-0005-0000-0000-000003000000}"/>
    <cellStyle name="Komma 3 3 2" xfId="178" xr:uid="{00000000-0005-0000-0000-000008000000}"/>
    <cellStyle name="Komma 3 3 2 2" xfId="590" xr:uid="{00000000-0005-0000-0000-00001A000000}"/>
    <cellStyle name="Komma 3 3 2 2 2" xfId="1416" xr:uid="{00000000-0005-0000-0000-00001A000000}"/>
    <cellStyle name="Komma 3 3 2 3" xfId="1006" xr:uid="{00000000-0005-0000-0000-000008000000}"/>
    <cellStyle name="Komma 3 3 3" xfId="348" xr:uid="{00000000-0005-0000-0000-000008000000}"/>
    <cellStyle name="Komma 3 3 3 2" xfId="760" xr:uid="{00000000-0005-0000-0000-00001B000000}"/>
    <cellStyle name="Komma 3 3 3 2 2" xfId="1586" xr:uid="{00000000-0005-0000-0000-00001B000000}"/>
    <cellStyle name="Komma 3 3 3 3" xfId="1176" xr:uid="{00000000-0005-0000-0000-000008000000}"/>
    <cellStyle name="Komma 3 3 4" xfId="475" xr:uid="{00000000-0005-0000-0000-000019000000}"/>
    <cellStyle name="Komma 3 3 4 2" xfId="1301" xr:uid="{00000000-0005-0000-0000-000019000000}"/>
    <cellStyle name="Komma 3 3 5" xfId="891" xr:uid="{00000000-0005-0000-0000-000003000000}"/>
    <cellStyle name="Komma 3 4" xfId="123" xr:uid="{00000000-0005-0000-0000-000005000000}"/>
    <cellStyle name="Komma 3 4 2" xfId="535" xr:uid="{00000000-0005-0000-0000-00001C000000}"/>
    <cellStyle name="Komma 3 4 2 2" xfId="1361" xr:uid="{00000000-0005-0000-0000-00001C000000}"/>
    <cellStyle name="Komma 3 4 3" xfId="951" xr:uid="{00000000-0005-0000-0000-000005000000}"/>
    <cellStyle name="Komma 3 5" xfId="238" xr:uid="{00000000-0005-0000-0000-000003000000}"/>
    <cellStyle name="Komma 3 5 2" xfId="650" xr:uid="{00000000-0005-0000-0000-00001D000000}"/>
    <cellStyle name="Komma 3 5 2 2" xfId="1476" xr:uid="{00000000-0005-0000-0000-00001D000000}"/>
    <cellStyle name="Komma 3 5 3" xfId="1066" xr:uid="{00000000-0005-0000-0000-000003000000}"/>
    <cellStyle name="Komma 3 6" xfId="293" xr:uid="{00000000-0005-0000-0000-000005000000}"/>
    <cellStyle name="Komma 3 6 2" xfId="705" xr:uid="{00000000-0005-0000-0000-00001E000000}"/>
    <cellStyle name="Komma 3 6 2 2" xfId="1531" xr:uid="{00000000-0005-0000-0000-00001E000000}"/>
    <cellStyle name="Komma 3 6 3" xfId="1121" xr:uid="{00000000-0005-0000-0000-000005000000}"/>
    <cellStyle name="Komma 3 7" xfId="420" xr:uid="{00000000-0005-0000-0000-000011000000}"/>
    <cellStyle name="Komma 3 7 2" xfId="1246" xr:uid="{00000000-0005-0000-0000-000011000000}"/>
    <cellStyle name="Komma 3 8" xfId="836" xr:uid="{00000000-0005-0000-0000-000003000000}"/>
    <cellStyle name="Komma 4" xfId="8" xr:uid="{00000000-0005-0000-0000-000005000000}"/>
    <cellStyle name="Komma 4 2" xfId="35" xr:uid="{00000000-0005-0000-0000-000006000000}"/>
    <cellStyle name="Komma 4 2 2" xfId="91" xr:uid="{00000000-0005-0000-0000-000006000000}"/>
    <cellStyle name="Komma 4 2 2 2" xfId="206" xr:uid="{00000000-0005-0000-0000-00000B000000}"/>
    <cellStyle name="Komma 4 2 2 2 2" xfId="618" xr:uid="{00000000-0005-0000-0000-000022000000}"/>
    <cellStyle name="Komma 4 2 2 2 2 2" xfId="1444" xr:uid="{00000000-0005-0000-0000-000022000000}"/>
    <cellStyle name="Komma 4 2 2 2 3" xfId="1034" xr:uid="{00000000-0005-0000-0000-00000B000000}"/>
    <cellStyle name="Komma 4 2 2 3" xfId="376" xr:uid="{00000000-0005-0000-0000-00000B000000}"/>
    <cellStyle name="Komma 4 2 2 3 2" xfId="788" xr:uid="{00000000-0005-0000-0000-000023000000}"/>
    <cellStyle name="Komma 4 2 2 3 2 2" xfId="1614" xr:uid="{00000000-0005-0000-0000-000023000000}"/>
    <cellStyle name="Komma 4 2 2 3 3" xfId="1204" xr:uid="{00000000-0005-0000-0000-00000B000000}"/>
    <cellStyle name="Komma 4 2 2 4" xfId="503" xr:uid="{00000000-0005-0000-0000-000021000000}"/>
    <cellStyle name="Komma 4 2 2 4 2" xfId="1329" xr:uid="{00000000-0005-0000-0000-000021000000}"/>
    <cellStyle name="Komma 4 2 2 5" xfId="919" xr:uid="{00000000-0005-0000-0000-000006000000}"/>
    <cellStyle name="Komma 4 2 3" xfId="151" xr:uid="{00000000-0005-0000-0000-00000A000000}"/>
    <cellStyle name="Komma 4 2 3 2" xfId="563" xr:uid="{00000000-0005-0000-0000-000024000000}"/>
    <cellStyle name="Komma 4 2 3 2 2" xfId="1389" xr:uid="{00000000-0005-0000-0000-000024000000}"/>
    <cellStyle name="Komma 4 2 3 3" xfId="979" xr:uid="{00000000-0005-0000-0000-00000A000000}"/>
    <cellStyle name="Komma 4 2 4" xfId="266" xr:uid="{00000000-0005-0000-0000-000006000000}"/>
    <cellStyle name="Komma 4 2 4 2" xfId="678" xr:uid="{00000000-0005-0000-0000-000025000000}"/>
    <cellStyle name="Komma 4 2 4 2 2" xfId="1504" xr:uid="{00000000-0005-0000-0000-000025000000}"/>
    <cellStyle name="Komma 4 2 4 3" xfId="1094" xr:uid="{00000000-0005-0000-0000-000006000000}"/>
    <cellStyle name="Komma 4 2 5" xfId="321" xr:uid="{00000000-0005-0000-0000-00000A000000}"/>
    <cellStyle name="Komma 4 2 5 2" xfId="733" xr:uid="{00000000-0005-0000-0000-000026000000}"/>
    <cellStyle name="Komma 4 2 5 2 2" xfId="1559" xr:uid="{00000000-0005-0000-0000-000026000000}"/>
    <cellStyle name="Komma 4 2 5 3" xfId="1149" xr:uid="{00000000-0005-0000-0000-00000A000000}"/>
    <cellStyle name="Komma 4 2 6" xfId="448" xr:uid="{00000000-0005-0000-0000-000020000000}"/>
    <cellStyle name="Komma 4 2 6 2" xfId="1274" xr:uid="{00000000-0005-0000-0000-000020000000}"/>
    <cellStyle name="Komma 4 2 7" xfId="864" xr:uid="{00000000-0005-0000-0000-000006000000}"/>
    <cellStyle name="Komma 4 3" xfId="66" xr:uid="{00000000-0005-0000-0000-000005000000}"/>
    <cellStyle name="Komma 4 3 2" xfId="181" xr:uid="{00000000-0005-0000-0000-00000C000000}"/>
    <cellStyle name="Komma 4 3 2 2" xfId="593" xr:uid="{00000000-0005-0000-0000-000028000000}"/>
    <cellStyle name="Komma 4 3 2 2 2" xfId="1419" xr:uid="{00000000-0005-0000-0000-000028000000}"/>
    <cellStyle name="Komma 4 3 2 3" xfId="1009" xr:uid="{00000000-0005-0000-0000-00000C000000}"/>
    <cellStyle name="Komma 4 3 3" xfId="351" xr:uid="{00000000-0005-0000-0000-00000C000000}"/>
    <cellStyle name="Komma 4 3 3 2" xfId="763" xr:uid="{00000000-0005-0000-0000-000029000000}"/>
    <cellStyle name="Komma 4 3 3 2 2" xfId="1589" xr:uid="{00000000-0005-0000-0000-000029000000}"/>
    <cellStyle name="Komma 4 3 3 3" xfId="1179" xr:uid="{00000000-0005-0000-0000-00000C000000}"/>
    <cellStyle name="Komma 4 3 4" xfId="478" xr:uid="{00000000-0005-0000-0000-000027000000}"/>
    <cellStyle name="Komma 4 3 4 2" xfId="1304" xr:uid="{00000000-0005-0000-0000-000027000000}"/>
    <cellStyle name="Komma 4 3 5" xfId="894" xr:uid="{00000000-0005-0000-0000-000005000000}"/>
    <cellStyle name="Komma 4 4" xfId="126" xr:uid="{00000000-0005-0000-0000-000009000000}"/>
    <cellStyle name="Komma 4 4 2" xfId="538" xr:uid="{00000000-0005-0000-0000-00002A000000}"/>
    <cellStyle name="Komma 4 4 2 2" xfId="1364" xr:uid="{00000000-0005-0000-0000-00002A000000}"/>
    <cellStyle name="Komma 4 4 3" xfId="954" xr:uid="{00000000-0005-0000-0000-000009000000}"/>
    <cellStyle name="Komma 4 5" xfId="241" xr:uid="{00000000-0005-0000-0000-000005000000}"/>
    <cellStyle name="Komma 4 5 2" xfId="653" xr:uid="{00000000-0005-0000-0000-00002B000000}"/>
    <cellStyle name="Komma 4 5 2 2" xfId="1479" xr:uid="{00000000-0005-0000-0000-00002B000000}"/>
    <cellStyle name="Komma 4 5 3" xfId="1069" xr:uid="{00000000-0005-0000-0000-000005000000}"/>
    <cellStyle name="Komma 4 6" xfId="296" xr:uid="{00000000-0005-0000-0000-000009000000}"/>
    <cellStyle name="Komma 4 6 2" xfId="708" xr:uid="{00000000-0005-0000-0000-00002C000000}"/>
    <cellStyle name="Komma 4 6 2 2" xfId="1534" xr:uid="{00000000-0005-0000-0000-00002C000000}"/>
    <cellStyle name="Komma 4 6 3" xfId="1124" xr:uid="{00000000-0005-0000-0000-000009000000}"/>
    <cellStyle name="Komma 4 7" xfId="423" xr:uid="{00000000-0005-0000-0000-00001F000000}"/>
    <cellStyle name="Komma 4 7 2" xfId="1249" xr:uid="{00000000-0005-0000-0000-00001F000000}"/>
    <cellStyle name="Komma 4 8" xfId="839" xr:uid="{00000000-0005-0000-0000-000005000000}"/>
    <cellStyle name="Komma 5" xfId="30" xr:uid="{00000000-0005-0000-0000-000007000000}"/>
    <cellStyle name="Komma 5 2" xfId="86" xr:uid="{00000000-0005-0000-0000-000007000000}"/>
    <cellStyle name="Komma 5 2 2" xfId="201" xr:uid="{00000000-0005-0000-0000-00000E000000}"/>
    <cellStyle name="Komma 5 2 2 2" xfId="613" xr:uid="{00000000-0005-0000-0000-00002F000000}"/>
    <cellStyle name="Komma 5 2 2 2 2" xfId="1439" xr:uid="{00000000-0005-0000-0000-00002F000000}"/>
    <cellStyle name="Komma 5 2 2 3" xfId="1029" xr:uid="{00000000-0005-0000-0000-00000E000000}"/>
    <cellStyle name="Komma 5 2 3" xfId="371" xr:uid="{00000000-0005-0000-0000-00000E000000}"/>
    <cellStyle name="Komma 5 2 3 2" xfId="783" xr:uid="{00000000-0005-0000-0000-000030000000}"/>
    <cellStyle name="Komma 5 2 3 2 2" xfId="1609" xr:uid="{00000000-0005-0000-0000-000030000000}"/>
    <cellStyle name="Komma 5 2 3 3" xfId="1199" xr:uid="{00000000-0005-0000-0000-00000E000000}"/>
    <cellStyle name="Komma 5 2 4" xfId="498" xr:uid="{00000000-0005-0000-0000-00002E000000}"/>
    <cellStyle name="Komma 5 2 4 2" xfId="1324" xr:uid="{00000000-0005-0000-0000-00002E000000}"/>
    <cellStyle name="Komma 5 2 5" xfId="914" xr:uid="{00000000-0005-0000-0000-000007000000}"/>
    <cellStyle name="Komma 5 3" xfId="146" xr:uid="{00000000-0005-0000-0000-00000D000000}"/>
    <cellStyle name="Komma 5 3 2" xfId="558" xr:uid="{00000000-0005-0000-0000-000031000000}"/>
    <cellStyle name="Komma 5 3 2 2" xfId="1384" xr:uid="{00000000-0005-0000-0000-000031000000}"/>
    <cellStyle name="Komma 5 3 3" xfId="974" xr:uid="{00000000-0005-0000-0000-00000D000000}"/>
    <cellStyle name="Komma 5 4" xfId="261" xr:uid="{00000000-0005-0000-0000-000007000000}"/>
    <cellStyle name="Komma 5 4 2" xfId="673" xr:uid="{00000000-0005-0000-0000-000032000000}"/>
    <cellStyle name="Komma 5 4 2 2" xfId="1499" xr:uid="{00000000-0005-0000-0000-000032000000}"/>
    <cellStyle name="Komma 5 4 3" xfId="1089" xr:uid="{00000000-0005-0000-0000-000007000000}"/>
    <cellStyle name="Komma 5 5" xfId="316" xr:uid="{00000000-0005-0000-0000-00000D000000}"/>
    <cellStyle name="Komma 5 5 2" xfId="728" xr:uid="{00000000-0005-0000-0000-000033000000}"/>
    <cellStyle name="Komma 5 5 2 2" xfId="1554" xr:uid="{00000000-0005-0000-0000-000033000000}"/>
    <cellStyle name="Komma 5 5 3" xfId="1144" xr:uid="{00000000-0005-0000-0000-00000D000000}"/>
    <cellStyle name="Komma 5 6" xfId="443" xr:uid="{00000000-0005-0000-0000-00002D000000}"/>
    <cellStyle name="Komma 5 6 2" xfId="1269" xr:uid="{00000000-0005-0000-0000-00002D000000}"/>
    <cellStyle name="Komma 5 7" xfId="859" xr:uid="{00000000-0005-0000-0000-000007000000}"/>
    <cellStyle name="Komma 6" xfId="56" xr:uid="{00000000-0005-0000-0000-000008000000}"/>
    <cellStyle name="Komma 6 2" xfId="111" xr:uid="{00000000-0005-0000-0000-000008000000}"/>
    <cellStyle name="Komma 6 2 2" xfId="226" xr:uid="{00000000-0005-0000-0000-000010000000}"/>
    <cellStyle name="Komma 6 2 2 2" xfId="638" xr:uid="{00000000-0005-0000-0000-000036000000}"/>
    <cellStyle name="Komma 6 2 2 2 2" xfId="1464" xr:uid="{00000000-0005-0000-0000-000036000000}"/>
    <cellStyle name="Komma 6 2 2 3" xfId="1054" xr:uid="{00000000-0005-0000-0000-000010000000}"/>
    <cellStyle name="Komma 6 2 3" xfId="396" xr:uid="{00000000-0005-0000-0000-000010000000}"/>
    <cellStyle name="Komma 6 2 3 2" xfId="808" xr:uid="{00000000-0005-0000-0000-000037000000}"/>
    <cellStyle name="Komma 6 2 3 2 2" xfId="1634" xr:uid="{00000000-0005-0000-0000-000037000000}"/>
    <cellStyle name="Komma 6 2 3 3" xfId="1224" xr:uid="{00000000-0005-0000-0000-000010000000}"/>
    <cellStyle name="Komma 6 2 4" xfId="523" xr:uid="{00000000-0005-0000-0000-000035000000}"/>
    <cellStyle name="Komma 6 2 4 2" xfId="1349" xr:uid="{00000000-0005-0000-0000-000035000000}"/>
    <cellStyle name="Komma 6 2 5" xfId="939" xr:uid="{00000000-0005-0000-0000-000008000000}"/>
    <cellStyle name="Komma 6 3" xfId="171" xr:uid="{00000000-0005-0000-0000-00000F000000}"/>
    <cellStyle name="Komma 6 3 2" xfId="583" xr:uid="{00000000-0005-0000-0000-000038000000}"/>
    <cellStyle name="Komma 6 3 2 2" xfId="1409" xr:uid="{00000000-0005-0000-0000-000038000000}"/>
    <cellStyle name="Komma 6 3 3" xfId="999" xr:uid="{00000000-0005-0000-0000-00000F000000}"/>
    <cellStyle name="Komma 6 4" xfId="286" xr:uid="{00000000-0005-0000-0000-000008000000}"/>
    <cellStyle name="Komma 6 4 2" xfId="698" xr:uid="{00000000-0005-0000-0000-000039000000}"/>
    <cellStyle name="Komma 6 4 2 2" xfId="1524" xr:uid="{00000000-0005-0000-0000-000039000000}"/>
    <cellStyle name="Komma 6 4 3" xfId="1114" xr:uid="{00000000-0005-0000-0000-000008000000}"/>
    <cellStyle name="Komma 6 5" xfId="341" xr:uid="{00000000-0005-0000-0000-00000F000000}"/>
    <cellStyle name="Komma 6 5 2" xfId="753" xr:uid="{00000000-0005-0000-0000-00003A000000}"/>
    <cellStyle name="Komma 6 5 2 2" xfId="1579" xr:uid="{00000000-0005-0000-0000-00003A000000}"/>
    <cellStyle name="Komma 6 5 3" xfId="1169" xr:uid="{00000000-0005-0000-0000-00000F000000}"/>
    <cellStyle name="Komma 6 6" xfId="468" xr:uid="{00000000-0005-0000-0000-000034000000}"/>
    <cellStyle name="Komma 6 6 2" xfId="1294" xr:uid="{00000000-0005-0000-0000-000034000000}"/>
    <cellStyle name="Komma 6 7" xfId="884" xr:uid="{00000000-0005-0000-0000-000008000000}"/>
    <cellStyle name="Komma 7" xfId="61" xr:uid="{00000000-0005-0000-0000-00006A000000}"/>
    <cellStyle name="Komma 7 2" xfId="176" xr:uid="{00000000-0005-0000-0000-000011000000}"/>
    <cellStyle name="Komma 7 2 2" xfId="588" xr:uid="{00000000-0005-0000-0000-00003C000000}"/>
    <cellStyle name="Komma 7 2 2 2" xfId="1414" xr:uid="{00000000-0005-0000-0000-00003C000000}"/>
    <cellStyle name="Komma 7 2 3" xfId="1004" xr:uid="{00000000-0005-0000-0000-000011000000}"/>
    <cellStyle name="Komma 7 3" xfId="346" xr:uid="{00000000-0005-0000-0000-000011000000}"/>
    <cellStyle name="Komma 7 3 2" xfId="758" xr:uid="{00000000-0005-0000-0000-00003D000000}"/>
    <cellStyle name="Komma 7 3 2 2" xfId="1584" xr:uid="{00000000-0005-0000-0000-00003D000000}"/>
    <cellStyle name="Komma 7 3 3" xfId="1174" xr:uid="{00000000-0005-0000-0000-000011000000}"/>
    <cellStyle name="Komma 7 4" xfId="473" xr:uid="{00000000-0005-0000-0000-00003B000000}"/>
    <cellStyle name="Komma 7 4 2" xfId="1299" xr:uid="{00000000-0005-0000-0000-00003B000000}"/>
    <cellStyle name="Komma 7 5" xfId="889" xr:uid="{00000000-0005-0000-0000-00006A000000}"/>
    <cellStyle name="Komma 8" xfId="121" xr:uid="{00000000-0005-0000-0000-0000A6000000}"/>
    <cellStyle name="Komma 8 2" xfId="533" xr:uid="{00000000-0005-0000-0000-00003E000000}"/>
    <cellStyle name="Komma 8 2 2" xfId="1359" xr:uid="{00000000-0005-0000-0000-00003E000000}"/>
    <cellStyle name="Komma 8 3" xfId="949" xr:uid="{00000000-0005-0000-0000-0000A6000000}"/>
    <cellStyle name="Komma 9" xfId="236" xr:uid="{00000000-0005-0000-0000-000019010000}"/>
    <cellStyle name="Komma 9 2" xfId="648" xr:uid="{00000000-0005-0000-0000-00003F000000}"/>
    <cellStyle name="Komma 9 2 2" xfId="1474" xr:uid="{00000000-0005-0000-0000-00003F000000}"/>
    <cellStyle name="Komma 9 3" xfId="1064" xr:uid="{00000000-0005-0000-0000-000019010000}"/>
    <cellStyle name="Standard" xfId="0" builtinId="0"/>
    <cellStyle name="Standard 10" xfId="13" xr:uid="{00000000-0005-0000-0000-00000A000000}"/>
    <cellStyle name="Standard 10 2" xfId="39" xr:uid="{00000000-0005-0000-0000-00000B000000}"/>
    <cellStyle name="Standard 10 2 2" xfId="95" xr:uid="{00000000-0005-0000-0000-00000B000000}"/>
    <cellStyle name="Standard 10 2 2 2" xfId="210" xr:uid="{00000000-0005-0000-0000-000015000000}"/>
    <cellStyle name="Standard 10 2 2 2 2" xfId="622" xr:uid="{00000000-0005-0000-0000-000044000000}"/>
    <cellStyle name="Standard 10 2 2 2 2 2" xfId="1448" xr:uid="{00000000-0005-0000-0000-000044000000}"/>
    <cellStyle name="Standard 10 2 2 2 3" xfId="1038" xr:uid="{00000000-0005-0000-0000-000015000000}"/>
    <cellStyle name="Standard 10 2 2 3" xfId="380" xr:uid="{00000000-0005-0000-0000-000015000000}"/>
    <cellStyle name="Standard 10 2 2 3 2" xfId="792" xr:uid="{00000000-0005-0000-0000-000045000000}"/>
    <cellStyle name="Standard 10 2 2 3 2 2" xfId="1618" xr:uid="{00000000-0005-0000-0000-000045000000}"/>
    <cellStyle name="Standard 10 2 2 3 3" xfId="1208" xr:uid="{00000000-0005-0000-0000-000015000000}"/>
    <cellStyle name="Standard 10 2 2 4" xfId="507" xr:uid="{00000000-0005-0000-0000-000043000000}"/>
    <cellStyle name="Standard 10 2 2 4 2" xfId="1333" xr:uid="{00000000-0005-0000-0000-000043000000}"/>
    <cellStyle name="Standard 10 2 2 5" xfId="923" xr:uid="{00000000-0005-0000-0000-00000B000000}"/>
    <cellStyle name="Standard 10 2 3" xfId="155" xr:uid="{00000000-0005-0000-0000-000014000000}"/>
    <cellStyle name="Standard 10 2 3 2" xfId="567" xr:uid="{00000000-0005-0000-0000-000046000000}"/>
    <cellStyle name="Standard 10 2 3 2 2" xfId="1393" xr:uid="{00000000-0005-0000-0000-000046000000}"/>
    <cellStyle name="Standard 10 2 3 3" xfId="983" xr:uid="{00000000-0005-0000-0000-000014000000}"/>
    <cellStyle name="Standard 10 2 4" xfId="270" xr:uid="{00000000-0005-0000-0000-00000B000000}"/>
    <cellStyle name="Standard 10 2 4 2" xfId="682" xr:uid="{00000000-0005-0000-0000-000047000000}"/>
    <cellStyle name="Standard 10 2 4 2 2" xfId="1508" xr:uid="{00000000-0005-0000-0000-000047000000}"/>
    <cellStyle name="Standard 10 2 4 3" xfId="1098" xr:uid="{00000000-0005-0000-0000-00000B000000}"/>
    <cellStyle name="Standard 10 2 5" xfId="325" xr:uid="{00000000-0005-0000-0000-000014000000}"/>
    <cellStyle name="Standard 10 2 5 2" xfId="737" xr:uid="{00000000-0005-0000-0000-000048000000}"/>
    <cellStyle name="Standard 10 2 5 2 2" xfId="1563" xr:uid="{00000000-0005-0000-0000-000048000000}"/>
    <cellStyle name="Standard 10 2 5 3" xfId="1153" xr:uid="{00000000-0005-0000-0000-000014000000}"/>
    <cellStyle name="Standard 10 2 6" xfId="452" xr:uid="{00000000-0005-0000-0000-000042000000}"/>
    <cellStyle name="Standard 10 2 6 2" xfId="1278" xr:uid="{00000000-0005-0000-0000-000042000000}"/>
    <cellStyle name="Standard 10 2 7" xfId="868" xr:uid="{00000000-0005-0000-0000-00000B000000}"/>
    <cellStyle name="Standard 10 3" xfId="70" xr:uid="{00000000-0005-0000-0000-00000A000000}"/>
    <cellStyle name="Standard 10 3 2" xfId="185" xr:uid="{00000000-0005-0000-0000-000016000000}"/>
    <cellStyle name="Standard 10 3 2 2" xfId="597" xr:uid="{00000000-0005-0000-0000-00004A000000}"/>
    <cellStyle name="Standard 10 3 2 2 2" xfId="1423" xr:uid="{00000000-0005-0000-0000-00004A000000}"/>
    <cellStyle name="Standard 10 3 2 3" xfId="1013" xr:uid="{00000000-0005-0000-0000-000016000000}"/>
    <cellStyle name="Standard 10 3 3" xfId="355" xr:uid="{00000000-0005-0000-0000-000016000000}"/>
    <cellStyle name="Standard 10 3 3 2" xfId="767" xr:uid="{00000000-0005-0000-0000-00004B000000}"/>
    <cellStyle name="Standard 10 3 3 2 2" xfId="1593" xr:uid="{00000000-0005-0000-0000-00004B000000}"/>
    <cellStyle name="Standard 10 3 3 3" xfId="1183" xr:uid="{00000000-0005-0000-0000-000016000000}"/>
    <cellStyle name="Standard 10 3 4" xfId="482" xr:uid="{00000000-0005-0000-0000-000049000000}"/>
    <cellStyle name="Standard 10 3 4 2" xfId="1308" xr:uid="{00000000-0005-0000-0000-000049000000}"/>
    <cellStyle name="Standard 10 3 5" xfId="898" xr:uid="{00000000-0005-0000-0000-00000A000000}"/>
    <cellStyle name="Standard 10 4" xfId="130" xr:uid="{00000000-0005-0000-0000-000013000000}"/>
    <cellStyle name="Standard 10 4 2" xfId="542" xr:uid="{00000000-0005-0000-0000-00004C000000}"/>
    <cellStyle name="Standard 10 4 2 2" xfId="1368" xr:uid="{00000000-0005-0000-0000-00004C000000}"/>
    <cellStyle name="Standard 10 4 3" xfId="958" xr:uid="{00000000-0005-0000-0000-000013000000}"/>
    <cellStyle name="Standard 10 5" xfId="245" xr:uid="{00000000-0005-0000-0000-00000A000000}"/>
    <cellStyle name="Standard 10 5 2" xfId="657" xr:uid="{00000000-0005-0000-0000-00004D000000}"/>
    <cellStyle name="Standard 10 5 2 2" xfId="1483" xr:uid="{00000000-0005-0000-0000-00004D000000}"/>
    <cellStyle name="Standard 10 5 3" xfId="1073" xr:uid="{00000000-0005-0000-0000-00000A000000}"/>
    <cellStyle name="Standard 10 6" xfId="300" xr:uid="{00000000-0005-0000-0000-000013000000}"/>
    <cellStyle name="Standard 10 6 2" xfId="712" xr:uid="{00000000-0005-0000-0000-00004E000000}"/>
    <cellStyle name="Standard 10 6 2 2" xfId="1538" xr:uid="{00000000-0005-0000-0000-00004E000000}"/>
    <cellStyle name="Standard 10 6 3" xfId="1128" xr:uid="{00000000-0005-0000-0000-000013000000}"/>
    <cellStyle name="Standard 10 7" xfId="427" xr:uid="{00000000-0005-0000-0000-000041000000}"/>
    <cellStyle name="Standard 10 7 2" xfId="1253" xr:uid="{00000000-0005-0000-0000-000041000000}"/>
    <cellStyle name="Standard 10 8" xfId="843" xr:uid="{00000000-0005-0000-0000-00000A000000}"/>
    <cellStyle name="Standard 11" xfId="18" xr:uid="{00000000-0005-0000-0000-00000C000000}"/>
    <cellStyle name="Standard 11 10" xfId="431" xr:uid="{00000000-0005-0000-0000-00004F000000}"/>
    <cellStyle name="Standard 11 10 2" xfId="1257" xr:uid="{00000000-0005-0000-0000-00004F000000}"/>
    <cellStyle name="Standard 11 11" xfId="847" xr:uid="{00000000-0005-0000-0000-00000C000000}"/>
    <cellStyle name="Standard 11 12" xfId="1663" xr:uid="{00000000-0005-0000-0000-000001000000}"/>
    <cellStyle name="Standard 11 2" xfId="43" xr:uid="{00000000-0005-0000-0000-00000D000000}"/>
    <cellStyle name="Standard 11 2 2" xfId="99" xr:uid="{00000000-0005-0000-0000-00000D000000}"/>
    <cellStyle name="Standard 11 2 2 2" xfId="214" xr:uid="{00000000-0005-0000-0000-000019000000}"/>
    <cellStyle name="Standard 11 2 2 2 2" xfId="626" xr:uid="{00000000-0005-0000-0000-000052000000}"/>
    <cellStyle name="Standard 11 2 2 2 2 2" xfId="1452" xr:uid="{00000000-0005-0000-0000-000052000000}"/>
    <cellStyle name="Standard 11 2 2 2 3" xfId="1042" xr:uid="{00000000-0005-0000-0000-000019000000}"/>
    <cellStyle name="Standard 11 2 2 3" xfId="384" xr:uid="{00000000-0005-0000-0000-000019000000}"/>
    <cellStyle name="Standard 11 2 2 3 2" xfId="796" xr:uid="{00000000-0005-0000-0000-000053000000}"/>
    <cellStyle name="Standard 11 2 2 3 2 2" xfId="1622" xr:uid="{00000000-0005-0000-0000-000053000000}"/>
    <cellStyle name="Standard 11 2 2 3 3" xfId="1212" xr:uid="{00000000-0005-0000-0000-000019000000}"/>
    <cellStyle name="Standard 11 2 2 4" xfId="511" xr:uid="{00000000-0005-0000-0000-000051000000}"/>
    <cellStyle name="Standard 11 2 2 4 2" xfId="1337" xr:uid="{00000000-0005-0000-0000-000051000000}"/>
    <cellStyle name="Standard 11 2 2 5" xfId="927" xr:uid="{00000000-0005-0000-0000-00000D000000}"/>
    <cellStyle name="Standard 11 2 3" xfId="159" xr:uid="{00000000-0005-0000-0000-000018000000}"/>
    <cellStyle name="Standard 11 2 3 2" xfId="571" xr:uid="{00000000-0005-0000-0000-000054000000}"/>
    <cellStyle name="Standard 11 2 3 2 2" xfId="1397" xr:uid="{00000000-0005-0000-0000-000054000000}"/>
    <cellStyle name="Standard 11 2 3 3" xfId="987" xr:uid="{00000000-0005-0000-0000-000018000000}"/>
    <cellStyle name="Standard 11 2 4" xfId="274" xr:uid="{00000000-0005-0000-0000-00000D000000}"/>
    <cellStyle name="Standard 11 2 4 2" xfId="686" xr:uid="{00000000-0005-0000-0000-000055000000}"/>
    <cellStyle name="Standard 11 2 4 2 2" xfId="1512" xr:uid="{00000000-0005-0000-0000-000055000000}"/>
    <cellStyle name="Standard 11 2 4 3" xfId="1102" xr:uid="{00000000-0005-0000-0000-00000D000000}"/>
    <cellStyle name="Standard 11 2 5" xfId="329" xr:uid="{00000000-0005-0000-0000-000018000000}"/>
    <cellStyle name="Standard 11 2 5 2" xfId="741" xr:uid="{00000000-0005-0000-0000-000056000000}"/>
    <cellStyle name="Standard 11 2 5 2 2" xfId="1567" xr:uid="{00000000-0005-0000-0000-000056000000}"/>
    <cellStyle name="Standard 11 2 5 3" xfId="1157" xr:uid="{00000000-0005-0000-0000-000018000000}"/>
    <cellStyle name="Standard 11 2 6" xfId="456" xr:uid="{00000000-0005-0000-0000-000050000000}"/>
    <cellStyle name="Standard 11 2 6 2" xfId="1282" xr:uid="{00000000-0005-0000-0000-000050000000}"/>
    <cellStyle name="Standard 11 2 7" xfId="872" xr:uid="{00000000-0005-0000-0000-00000D000000}"/>
    <cellStyle name="Standard 11 3" xfId="60" xr:uid="{00000000-0005-0000-0000-00000E000000}"/>
    <cellStyle name="Standard 11 3 2" xfId="115" xr:uid="{00000000-0005-0000-0000-00000E000000}"/>
    <cellStyle name="Standard 11 3 2 2" xfId="230" xr:uid="{00000000-0005-0000-0000-00001B000000}"/>
    <cellStyle name="Standard 11 3 2 2 2" xfId="642" xr:uid="{00000000-0005-0000-0000-000059000000}"/>
    <cellStyle name="Standard 11 3 2 2 2 2" xfId="1468" xr:uid="{00000000-0005-0000-0000-000059000000}"/>
    <cellStyle name="Standard 11 3 2 2 3" xfId="1058" xr:uid="{00000000-0005-0000-0000-00001B000000}"/>
    <cellStyle name="Standard 11 3 2 3" xfId="400" xr:uid="{00000000-0005-0000-0000-00001B000000}"/>
    <cellStyle name="Standard 11 3 2 3 2" xfId="812" xr:uid="{00000000-0005-0000-0000-00005A000000}"/>
    <cellStyle name="Standard 11 3 2 3 2 2" xfId="1638" xr:uid="{00000000-0005-0000-0000-00005A000000}"/>
    <cellStyle name="Standard 11 3 2 3 3" xfId="1228" xr:uid="{00000000-0005-0000-0000-00001B000000}"/>
    <cellStyle name="Standard 11 3 2 4" xfId="527" xr:uid="{00000000-0005-0000-0000-000058000000}"/>
    <cellStyle name="Standard 11 3 2 4 2" xfId="1353" xr:uid="{00000000-0005-0000-0000-000058000000}"/>
    <cellStyle name="Standard 11 3 2 5" xfId="943" xr:uid="{00000000-0005-0000-0000-00000E000000}"/>
    <cellStyle name="Standard 11 3 3" xfId="175" xr:uid="{00000000-0005-0000-0000-00001A000000}"/>
    <cellStyle name="Standard 11 3 3 2" xfId="587" xr:uid="{00000000-0005-0000-0000-00005B000000}"/>
    <cellStyle name="Standard 11 3 3 2 2" xfId="1413" xr:uid="{00000000-0005-0000-0000-00005B000000}"/>
    <cellStyle name="Standard 11 3 3 3" xfId="1003" xr:uid="{00000000-0005-0000-0000-00001A000000}"/>
    <cellStyle name="Standard 11 3 4" xfId="290" xr:uid="{00000000-0005-0000-0000-00000E000000}"/>
    <cellStyle name="Standard 11 3 4 2" xfId="702" xr:uid="{00000000-0005-0000-0000-00005C000000}"/>
    <cellStyle name="Standard 11 3 4 2 2" xfId="1528" xr:uid="{00000000-0005-0000-0000-00005C000000}"/>
    <cellStyle name="Standard 11 3 4 3" xfId="1118" xr:uid="{00000000-0005-0000-0000-00000E000000}"/>
    <cellStyle name="Standard 11 3 5" xfId="345" xr:uid="{00000000-0005-0000-0000-00001A000000}"/>
    <cellStyle name="Standard 11 3 5 2" xfId="757" xr:uid="{00000000-0005-0000-0000-00005D000000}"/>
    <cellStyle name="Standard 11 3 5 2 2" xfId="1583" xr:uid="{00000000-0005-0000-0000-00005D000000}"/>
    <cellStyle name="Standard 11 3 5 3" xfId="1173" xr:uid="{00000000-0005-0000-0000-00001A000000}"/>
    <cellStyle name="Standard 11 3 6" xfId="472" xr:uid="{00000000-0005-0000-0000-000057000000}"/>
    <cellStyle name="Standard 11 3 6 2" xfId="1298" xr:uid="{00000000-0005-0000-0000-000057000000}"/>
    <cellStyle name="Standard 11 3 7" xfId="888" xr:uid="{00000000-0005-0000-0000-00000E000000}"/>
    <cellStyle name="Standard 11 4" xfId="74" xr:uid="{00000000-0005-0000-0000-00000C000000}"/>
    <cellStyle name="Standard 11 4 2" xfId="189" xr:uid="{00000000-0005-0000-0000-00001C000000}"/>
    <cellStyle name="Standard 11 4 2 2" xfId="601" xr:uid="{00000000-0005-0000-0000-00005F000000}"/>
    <cellStyle name="Standard 11 4 2 2 2" xfId="1427" xr:uid="{00000000-0005-0000-0000-00005F000000}"/>
    <cellStyle name="Standard 11 4 2 3" xfId="1017" xr:uid="{00000000-0005-0000-0000-00001C000000}"/>
    <cellStyle name="Standard 11 4 3" xfId="359" xr:uid="{00000000-0005-0000-0000-00001C000000}"/>
    <cellStyle name="Standard 11 4 3 2" xfId="771" xr:uid="{00000000-0005-0000-0000-000060000000}"/>
    <cellStyle name="Standard 11 4 3 2 2" xfId="1597" xr:uid="{00000000-0005-0000-0000-000060000000}"/>
    <cellStyle name="Standard 11 4 3 3" xfId="1187" xr:uid="{00000000-0005-0000-0000-00001C000000}"/>
    <cellStyle name="Standard 11 4 4" xfId="486" xr:uid="{00000000-0005-0000-0000-00005E000000}"/>
    <cellStyle name="Standard 11 4 4 2" xfId="1312" xr:uid="{00000000-0005-0000-0000-00005E000000}"/>
    <cellStyle name="Standard 11 4 5" xfId="902" xr:uid="{00000000-0005-0000-0000-00000C000000}"/>
    <cellStyle name="Standard 11 5" xfId="120" xr:uid="{00000000-0005-0000-0000-000001000000}"/>
    <cellStyle name="Standard 11 5 2" xfId="235" xr:uid="{00000000-0005-0000-0000-00001D000000}"/>
    <cellStyle name="Standard 11 5 2 2" xfId="647" xr:uid="{00000000-0005-0000-0000-000062000000}"/>
    <cellStyle name="Standard 11 5 2 2 2" xfId="1473" xr:uid="{00000000-0005-0000-0000-000062000000}"/>
    <cellStyle name="Standard 11 5 2 3" xfId="1063" xr:uid="{00000000-0005-0000-0000-00001D000000}"/>
    <cellStyle name="Standard 11 5 3" xfId="405" xr:uid="{00000000-0005-0000-0000-00001D000000}"/>
    <cellStyle name="Standard 11 5 3 2" xfId="817" xr:uid="{00000000-0005-0000-0000-000063000000}"/>
    <cellStyle name="Standard 11 5 3 2 2" xfId="1643" xr:uid="{00000000-0005-0000-0000-000063000000}"/>
    <cellStyle name="Standard 11 5 3 3" xfId="1233" xr:uid="{00000000-0005-0000-0000-00001D000000}"/>
    <cellStyle name="Standard 11 5 4" xfId="532" xr:uid="{00000000-0005-0000-0000-000061000000}"/>
    <cellStyle name="Standard 11 5 4 2" xfId="1358" xr:uid="{00000000-0005-0000-0000-000061000000}"/>
    <cellStyle name="Standard 11 5 5" xfId="948" xr:uid="{00000000-0005-0000-0000-000001000000}"/>
    <cellStyle name="Standard 11 6" xfId="134" xr:uid="{00000000-0005-0000-0000-000017000000}"/>
    <cellStyle name="Standard 11 6 2" xfId="546" xr:uid="{00000000-0005-0000-0000-000064000000}"/>
    <cellStyle name="Standard 11 6 2 2" xfId="1372" xr:uid="{00000000-0005-0000-0000-000064000000}"/>
    <cellStyle name="Standard 11 6 3" xfId="962" xr:uid="{00000000-0005-0000-0000-000017000000}"/>
    <cellStyle name="Standard 11 7" xfId="249" xr:uid="{00000000-0005-0000-0000-00000C000000}"/>
    <cellStyle name="Standard 11 7 2" xfId="661" xr:uid="{00000000-0005-0000-0000-000065000000}"/>
    <cellStyle name="Standard 11 7 2 2" xfId="1487" xr:uid="{00000000-0005-0000-0000-000065000000}"/>
    <cellStyle name="Standard 11 7 3" xfId="1077" xr:uid="{00000000-0005-0000-0000-00000C000000}"/>
    <cellStyle name="Standard 11 8" xfId="304" xr:uid="{00000000-0005-0000-0000-000017000000}"/>
    <cellStyle name="Standard 11 8 2" xfId="716" xr:uid="{00000000-0005-0000-0000-000066000000}"/>
    <cellStyle name="Standard 11 8 2 2" xfId="1542" xr:uid="{00000000-0005-0000-0000-000066000000}"/>
    <cellStyle name="Standard 11 8 3" xfId="1132" xr:uid="{00000000-0005-0000-0000-000017000000}"/>
    <cellStyle name="Standard 11 9" xfId="413" xr:uid="{00000000-0005-0000-0000-000001000000}"/>
    <cellStyle name="Standard 11 9 2" xfId="823" xr:uid="{00000000-0005-0000-0000-000067000000}"/>
    <cellStyle name="Standard 11 9 2 2" xfId="1649" xr:uid="{00000000-0005-0000-0000-000067000000}"/>
    <cellStyle name="Standard 11 9 3" xfId="1239" xr:uid="{00000000-0005-0000-0000-000001000000}"/>
    <cellStyle name="Standard 12" xfId="22" xr:uid="{00000000-0005-0000-0000-00000F000000}"/>
    <cellStyle name="Standard 12 2" xfId="47" xr:uid="{00000000-0005-0000-0000-000010000000}"/>
    <cellStyle name="Standard 12 2 2" xfId="103" xr:uid="{00000000-0005-0000-0000-000010000000}"/>
    <cellStyle name="Standard 12 2 2 2" xfId="218" xr:uid="{00000000-0005-0000-0000-000020000000}"/>
    <cellStyle name="Standard 12 2 2 2 2" xfId="630" xr:uid="{00000000-0005-0000-0000-00006B000000}"/>
    <cellStyle name="Standard 12 2 2 2 2 2" xfId="1456" xr:uid="{00000000-0005-0000-0000-00006B000000}"/>
    <cellStyle name="Standard 12 2 2 2 3" xfId="1046" xr:uid="{00000000-0005-0000-0000-000020000000}"/>
    <cellStyle name="Standard 12 2 2 3" xfId="388" xr:uid="{00000000-0005-0000-0000-000020000000}"/>
    <cellStyle name="Standard 12 2 2 3 2" xfId="800" xr:uid="{00000000-0005-0000-0000-00006C000000}"/>
    <cellStyle name="Standard 12 2 2 3 2 2" xfId="1626" xr:uid="{00000000-0005-0000-0000-00006C000000}"/>
    <cellStyle name="Standard 12 2 2 3 3" xfId="1216" xr:uid="{00000000-0005-0000-0000-000020000000}"/>
    <cellStyle name="Standard 12 2 2 4" xfId="515" xr:uid="{00000000-0005-0000-0000-00006A000000}"/>
    <cellStyle name="Standard 12 2 2 4 2" xfId="1341" xr:uid="{00000000-0005-0000-0000-00006A000000}"/>
    <cellStyle name="Standard 12 2 2 5" xfId="931" xr:uid="{00000000-0005-0000-0000-000010000000}"/>
    <cellStyle name="Standard 12 2 3" xfId="163" xr:uid="{00000000-0005-0000-0000-00001F000000}"/>
    <cellStyle name="Standard 12 2 3 2" xfId="575" xr:uid="{00000000-0005-0000-0000-00006D000000}"/>
    <cellStyle name="Standard 12 2 3 2 2" xfId="1401" xr:uid="{00000000-0005-0000-0000-00006D000000}"/>
    <cellStyle name="Standard 12 2 3 3" xfId="991" xr:uid="{00000000-0005-0000-0000-00001F000000}"/>
    <cellStyle name="Standard 12 2 4" xfId="278" xr:uid="{00000000-0005-0000-0000-000010000000}"/>
    <cellStyle name="Standard 12 2 4 2" xfId="690" xr:uid="{00000000-0005-0000-0000-00006E000000}"/>
    <cellStyle name="Standard 12 2 4 2 2" xfId="1516" xr:uid="{00000000-0005-0000-0000-00006E000000}"/>
    <cellStyle name="Standard 12 2 4 3" xfId="1106" xr:uid="{00000000-0005-0000-0000-000010000000}"/>
    <cellStyle name="Standard 12 2 5" xfId="333" xr:uid="{00000000-0005-0000-0000-00001F000000}"/>
    <cellStyle name="Standard 12 2 5 2" xfId="745" xr:uid="{00000000-0005-0000-0000-00006F000000}"/>
    <cellStyle name="Standard 12 2 5 2 2" xfId="1571" xr:uid="{00000000-0005-0000-0000-00006F000000}"/>
    <cellStyle name="Standard 12 2 5 3" xfId="1161" xr:uid="{00000000-0005-0000-0000-00001F000000}"/>
    <cellStyle name="Standard 12 2 6" xfId="460" xr:uid="{00000000-0005-0000-0000-000069000000}"/>
    <cellStyle name="Standard 12 2 6 2" xfId="1286" xr:uid="{00000000-0005-0000-0000-000069000000}"/>
    <cellStyle name="Standard 12 2 7" xfId="876" xr:uid="{00000000-0005-0000-0000-000010000000}"/>
    <cellStyle name="Standard 12 3" xfId="78" xr:uid="{00000000-0005-0000-0000-00000F000000}"/>
    <cellStyle name="Standard 12 3 2" xfId="193" xr:uid="{00000000-0005-0000-0000-000021000000}"/>
    <cellStyle name="Standard 12 3 2 2" xfId="605" xr:uid="{00000000-0005-0000-0000-000071000000}"/>
    <cellStyle name="Standard 12 3 2 2 2" xfId="1431" xr:uid="{00000000-0005-0000-0000-000071000000}"/>
    <cellStyle name="Standard 12 3 2 3" xfId="1021" xr:uid="{00000000-0005-0000-0000-000021000000}"/>
    <cellStyle name="Standard 12 3 3" xfId="363" xr:uid="{00000000-0005-0000-0000-000021000000}"/>
    <cellStyle name="Standard 12 3 3 2" xfId="775" xr:uid="{00000000-0005-0000-0000-000072000000}"/>
    <cellStyle name="Standard 12 3 3 2 2" xfId="1601" xr:uid="{00000000-0005-0000-0000-000072000000}"/>
    <cellStyle name="Standard 12 3 3 3" xfId="1191" xr:uid="{00000000-0005-0000-0000-000021000000}"/>
    <cellStyle name="Standard 12 3 4" xfId="490" xr:uid="{00000000-0005-0000-0000-000070000000}"/>
    <cellStyle name="Standard 12 3 4 2" xfId="1316" xr:uid="{00000000-0005-0000-0000-000070000000}"/>
    <cellStyle name="Standard 12 3 5" xfId="906" xr:uid="{00000000-0005-0000-0000-00000F000000}"/>
    <cellStyle name="Standard 12 4" xfId="138" xr:uid="{00000000-0005-0000-0000-00001E000000}"/>
    <cellStyle name="Standard 12 4 2" xfId="550" xr:uid="{00000000-0005-0000-0000-000073000000}"/>
    <cellStyle name="Standard 12 4 2 2" xfId="1376" xr:uid="{00000000-0005-0000-0000-000073000000}"/>
    <cellStyle name="Standard 12 4 3" xfId="966" xr:uid="{00000000-0005-0000-0000-00001E000000}"/>
    <cellStyle name="Standard 12 5" xfId="253" xr:uid="{00000000-0005-0000-0000-00000F000000}"/>
    <cellStyle name="Standard 12 5 2" xfId="665" xr:uid="{00000000-0005-0000-0000-000074000000}"/>
    <cellStyle name="Standard 12 5 2 2" xfId="1491" xr:uid="{00000000-0005-0000-0000-000074000000}"/>
    <cellStyle name="Standard 12 5 3" xfId="1081" xr:uid="{00000000-0005-0000-0000-00000F000000}"/>
    <cellStyle name="Standard 12 6" xfId="308" xr:uid="{00000000-0005-0000-0000-00001E000000}"/>
    <cellStyle name="Standard 12 6 2" xfId="720" xr:uid="{00000000-0005-0000-0000-000075000000}"/>
    <cellStyle name="Standard 12 6 2 2" xfId="1546" xr:uid="{00000000-0005-0000-0000-000075000000}"/>
    <cellStyle name="Standard 12 6 3" xfId="1136" xr:uid="{00000000-0005-0000-0000-00001E000000}"/>
    <cellStyle name="Standard 12 7" xfId="435" xr:uid="{00000000-0005-0000-0000-000068000000}"/>
    <cellStyle name="Standard 12 7 2" xfId="1261" xr:uid="{00000000-0005-0000-0000-000068000000}"/>
    <cellStyle name="Standard 12 8" xfId="851" xr:uid="{00000000-0005-0000-0000-00000F000000}"/>
    <cellStyle name="Standard 13" xfId="26" xr:uid="{00000000-0005-0000-0000-000011000000}"/>
    <cellStyle name="Standard 13 2" xfId="51" xr:uid="{00000000-0005-0000-0000-000012000000}"/>
    <cellStyle name="Standard 13 2 2" xfId="107" xr:uid="{00000000-0005-0000-0000-000012000000}"/>
    <cellStyle name="Standard 13 2 2 2" xfId="222" xr:uid="{00000000-0005-0000-0000-000024000000}"/>
    <cellStyle name="Standard 13 2 2 2 2" xfId="634" xr:uid="{00000000-0005-0000-0000-000079000000}"/>
    <cellStyle name="Standard 13 2 2 2 2 2" xfId="1460" xr:uid="{00000000-0005-0000-0000-000079000000}"/>
    <cellStyle name="Standard 13 2 2 2 3" xfId="1050" xr:uid="{00000000-0005-0000-0000-000024000000}"/>
    <cellStyle name="Standard 13 2 2 3" xfId="392" xr:uid="{00000000-0005-0000-0000-000024000000}"/>
    <cellStyle name="Standard 13 2 2 3 2" xfId="804" xr:uid="{00000000-0005-0000-0000-00007A000000}"/>
    <cellStyle name="Standard 13 2 2 3 2 2" xfId="1630" xr:uid="{00000000-0005-0000-0000-00007A000000}"/>
    <cellStyle name="Standard 13 2 2 3 3" xfId="1220" xr:uid="{00000000-0005-0000-0000-000024000000}"/>
    <cellStyle name="Standard 13 2 2 4" xfId="519" xr:uid="{00000000-0005-0000-0000-000078000000}"/>
    <cellStyle name="Standard 13 2 2 4 2" xfId="1345" xr:uid="{00000000-0005-0000-0000-000078000000}"/>
    <cellStyle name="Standard 13 2 2 5" xfId="935" xr:uid="{00000000-0005-0000-0000-000012000000}"/>
    <cellStyle name="Standard 13 2 3" xfId="167" xr:uid="{00000000-0005-0000-0000-000023000000}"/>
    <cellStyle name="Standard 13 2 3 2" xfId="579" xr:uid="{00000000-0005-0000-0000-00007B000000}"/>
    <cellStyle name="Standard 13 2 3 2 2" xfId="1405" xr:uid="{00000000-0005-0000-0000-00007B000000}"/>
    <cellStyle name="Standard 13 2 3 3" xfId="995" xr:uid="{00000000-0005-0000-0000-000023000000}"/>
    <cellStyle name="Standard 13 2 4" xfId="282" xr:uid="{00000000-0005-0000-0000-000012000000}"/>
    <cellStyle name="Standard 13 2 4 2" xfId="694" xr:uid="{00000000-0005-0000-0000-00007C000000}"/>
    <cellStyle name="Standard 13 2 4 2 2" xfId="1520" xr:uid="{00000000-0005-0000-0000-00007C000000}"/>
    <cellStyle name="Standard 13 2 4 3" xfId="1110" xr:uid="{00000000-0005-0000-0000-000012000000}"/>
    <cellStyle name="Standard 13 2 5" xfId="337" xr:uid="{00000000-0005-0000-0000-000023000000}"/>
    <cellStyle name="Standard 13 2 5 2" xfId="749" xr:uid="{00000000-0005-0000-0000-00007D000000}"/>
    <cellStyle name="Standard 13 2 5 2 2" xfId="1575" xr:uid="{00000000-0005-0000-0000-00007D000000}"/>
    <cellStyle name="Standard 13 2 5 3" xfId="1165" xr:uid="{00000000-0005-0000-0000-000023000000}"/>
    <cellStyle name="Standard 13 2 6" xfId="464" xr:uid="{00000000-0005-0000-0000-000077000000}"/>
    <cellStyle name="Standard 13 2 6 2" xfId="1290" xr:uid="{00000000-0005-0000-0000-000077000000}"/>
    <cellStyle name="Standard 13 2 7" xfId="880" xr:uid="{00000000-0005-0000-0000-000012000000}"/>
    <cellStyle name="Standard 13 3" xfId="82" xr:uid="{00000000-0005-0000-0000-000011000000}"/>
    <cellStyle name="Standard 13 3 2" xfId="197" xr:uid="{00000000-0005-0000-0000-000025000000}"/>
    <cellStyle name="Standard 13 3 2 2" xfId="609" xr:uid="{00000000-0005-0000-0000-00007F000000}"/>
    <cellStyle name="Standard 13 3 2 2 2" xfId="1435" xr:uid="{00000000-0005-0000-0000-00007F000000}"/>
    <cellStyle name="Standard 13 3 2 3" xfId="1025" xr:uid="{00000000-0005-0000-0000-000025000000}"/>
    <cellStyle name="Standard 13 3 3" xfId="367" xr:uid="{00000000-0005-0000-0000-000025000000}"/>
    <cellStyle name="Standard 13 3 3 2" xfId="779" xr:uid="{00000000-0005-0000-0000-000080000000}"/>
    <cellStyle name="Standard 13 3 3 2 2" xfId="1605" xr:uid="{00000000-0005-0000-0000-000080000000}"/>
    <cellStyle name="Standard 13 3 3 3" xfId="1195" xr:uid="{00000000-0005-0000-0000-000025000000}"/>
    <cellStyle name="Standard 13 3 4" xfId="494" xr:uid="{00000000-0005-0000-0000-00007E000000}"/>
    <cellStyle name="Standard 13 3 4 2" xfId="1320" xr:uid="{00000000-0005-0000-0000-00007E000000}"/>
    <cellStyle name="Standard 13 3 5" xfId="910" xr:uid="{00000000-0005-0000-0000-000011000000}"/>
    <cellStyle name="Standard 13 4" xfId="142" xr:uid="{00000000-0005-0000-0000-000022000000}"/>
    <cellStyle name="Standard 13 4 2" xfId="554" xr:uid="{00000000-0005-0000-0000-000081000000}"/>
    <cellStyle name="Standard 13 4 2 2" xfId="1380" xr:uid="{00000000-0005-0000-0000-000081000000}"/>
    <cellStyle name="Standard 13 4 3" xfId="970" xr:uid="{00000000-0005-0000-0000-000022000000}"/>
    <cellStyle name="Standard 13 5" xfId="257" xr:uid="{00000000-0005-0000-0000-000011000000}"/>
    <cellStyle name="Standard 13 5 2" xfId="669" xr:uid="{00000000-0005-0000-0000-000082000000}"/>
    <cellStyle name="Standard 13 5 2 2" xfId="1495" xr:uid="{00000000-0005-0000-0000-000082000000}"/>
    <cellStyle name="Standard 13 5 3" xfId="1085" xr:uid="{00000000-0005-0000-0000-000011000000}"/>
    <cellStyle name="Standard 13 6" xfId="312" xr:uid="{00000000-0005-0000-0000-000022000000}"/>
    <cellStyle name="Standard 13 6 2" xfId="724" xr:uid="{00000000-0005-0000-0000-000083000000}"/>
    <cellStyle name="Standard 13 6 2 2" xfId="1550" xr:uid="{00000000-0005-0000-0000-000083000000}"/>
    <cellStyle name="Standard 13 6 3" xfId="1140" xr:uid="{00000000-0005-0000-0000-000022000000}"/>
    <cellStyle name="Standard 13 7" xfId="439" xr:uid="{00000000-0005-0000-0000-000076000000}"/>
    <cellStyle name="Standard 13 7 2" xfId="1265" xr:uid="{00000000-0005-0000-0000-000076000000}"/>
    <cellStyle name="Standard 13 8" xfId="855" xr:uid="{00000000-0005-0000-0000-000011000000}"/>
    <cellStyle name="Standard 14" xfId="55" xr:uid="{00000000-0005-0000-0000-000013000000}"/>
    <cellStyle name="Standard 15" xfId="116" xr:uid="{00000000-0005-0000-0000-0000A1000000}"/>
    <cellStyle name="Standard 15 2" xfId="231" xr:uid="{00000000-0005-0000-0000-000027000000}"/>
    <cellStyle name="Standard 15 2 2" xfId="643" xr:uid="{00000000-0005-0000-0000-000086000000}"/>
    <cellStyle name="Standard 15 2 2 2" xfId="1469" xr:uid="{00000000-0005-0000-0000-000086000000}"/>
    <cellStyle name="Standard 15 2 3" xfId="1059" xr:uid="{00000000-0005-0000-0000-000027000000}"/>
    <cellStyle name="Standard 15 3" xfId="401" xr:uid="{00000000-0005-0000-0000-000027000000}"/>
    <cellStyle name="Standard 15 3 2" xfId="813" xr:uid="{00000000-0005-0000-0000-000087000000}"/>
    <cellStyle name="Standard 15 3 2 2" xfId="1639" xr:uid="{00000000-0005-0000-0000-000087000000}"/>
    <cellStyle name="Standard 15 3 3" xfId="1229" xr:uid="{00000000-0005-0000-0000-000027000000}"/>
    <cellStyle name="Standard 15 4" xfId="528" xr:uid="{00000000-0005-0000-0000-000085000000}"/>
    <cellStyle name="Standard 15 4 2" xfId="1354" xr:uid="{00000000-0005-0000-0000-000085000000}"/>
    <cellStyle name="Standard 15 5" xfId="944" xr:uid="{00000000-0005-0000-0000-0000A1000000}"/>
    <cellStyle name="Standard 16" xfId="406" xr:uid="{00000000-0005-0000-0000-0000C4010000}"/>
    <cellStyle name="Standard 17" xfId="408" xr:uid="{00000000-0005-0000-0000-0000C5010000}"/>
    <cellStyle name="Standard 17 2" xfId="818" xr:uid="{00000000-0005-0000-0000-000089000000}"/>
    <cellStyle name="Standard 17 2 2" xfId="1644" xr:uid="{00000000-0005-0000-0000-000089000000}"/>
    <cellStyle name="Standard 17 3" xfId="1234" xr:uid="{00000000-0005-0000-0000-0000C5010000}"/>
    <cellStyle name="Standard 18" xfId="409" xr:uid="{00000000-0005-0000-0000-0000C6010000}"/>
    <cellStyle name="Standard 18 2" xfId="819" xr:uid="{00000000-0005-0000-0000-00008A000000}"/>
    <cellStyle name="Standard 18 2 2" xfId="1645" xr:uid="{00000000-0005-0000-0000-00008A000000}"/>
    <cellStyle name="Standard 18 3" xfId="1235" xr:uid="{00000000-0005-0000-0000-0000C6010000}"/>
    <cellStyle name="Standard 19" xfId="414" xr:uid="{00000000-0005-0000-0000-0000CB010000}"/>
    <cellStyle name="Standard 19 2" xfId="824" xr:uid="{00000000-0005-0000-0000-00008B000000}"/>
    <cellStyle name="Standard 19 2 2" xfId="1650" xr:uid="{00000000-0005-0000-0000-00008B000000}"/>
    <cellStyle name="Standard 19 3" xfId="1240" xr:uid="{00000000-0005-0000-0000-0000CB010000}"/>
    <cellStyle name="Standard 2" xfId="4" xr:uid="{00000000-0005-0000-0000-000014000000}"/>
    <cellStyle name="Standard 2 2" xfId="14" xr:uid="{00000000-0005-0000-0000-000015000000}"/>
    <cellStyle name="Standard 20" xfId="828" xr:uid="{00000000-0005-0000-0000-000069030000}"/>
    <cellStyle name="Standard 20 2" xfId="1654" xr:uid="{00000000-0005-0000-0000-000069030000}"/>
    <cellStyle name="Standard 21" xfId="832" xr:uid="{00000000-0005-0000-0000-00006D030000}"/>
    <cellStyle name="Standard 21 2" xfId="1658" xr:uid="{00000000-0005-0000-0000-00006D030000}"/>
    <cellStyle name="Standard 22" xfId="833" xr:uid="{74925E00-C883-42E8-8A97-9F9B02CC0BFB}"/>
    <cellStyle name="Standard 23" xfId="1659" xr:uid="{00000000-0005-0000-0000-0000A8060000}"/>
    <cellStyle name="Standard 24" xfId="1664" xr:uid="{00000000-0005-0000-0000-0000AD060000}"/>
    <cellStyle name="Standard 3" xfId="5" xr:uid="{00000000-0005-0000-0000-000016000000}"/>
    <cellStyle name="Standard 3 10" xfId="124" xr:uid="{00000000-0005-0000-0000-00002A000000}"/>
    <cellStyle name="Standard 3 10 2" xfId="536" xr:uid="{00000000-0005-0000-0000-00008F000000}"/>
    <cellStyle name="Standard 3 10 2 2" xfId="1362" xr:uid="{00000000-0005-0000-0000-00008F000000}"/>
    <cellStyle name="Standard 3 10 3" xfId="952" xr:uid="{00000000-0005-0000-0000-00002A000000}"/>
    <cellStyle name="Standard 3 11" xfId="239" xr:uid="{00000000-0005-0000-0000-000016000000}"/>
    <cellStyle name="Standard 3 11 2" xfId="651" xr:uid="{00000000-0005-0000-0000-000090000000}"/>
    <cellStyle name="Standard 3 11 2 2" xfId="1477" xr:uid="{00000000-0005-0000-0000-000090000000}"/>
    <cellStyle name="Standard 3 11 3" xfId="1067" xr:uid="{00000000-0005-0000-0000-000016000000}"/>
    <cellStyle name="Standard 3 12" xfId="294" xr:uid="{00000000-0005-0000-0000-00002A000000}"/>
    <cellStyle name="Standard 3 12 2" xfId="706" xr:uid="{00000000-0005-0000-0000-000091000000}"/>
    <cellStyle name="Standard 3 12 2 2" xfId="1532" xr:uid="{00000000-0005-0000-0000-000091000000}"/>
    <cellStyle name="Standard 3 12 3" xfId="1122" xr:uid="{00000000-0005-0000-0000-00002A000000}"/>
    <cellStyle name="Standard 3 13" xfId="411" xr:uid="{00000000-0005-0000-0000-000003000000}"/>
    <cellStyle name="Standard 3 13 2" xfId="821" xr:uid="{00000000-0005-0000-0000-000092000000}"/>
    <cellStyle name="Standard 3 13 2 2" xfId="1647" xr:uid="{00000000-0005-0000-0000-000092000000}"/>
    <cellStyle name="Standard 3 13 3" xfId="1237" xr:uid="{00000000-0005-0000-0000-000003000000}"/>
    <cellStyle name="Standard 3 14" xfId="416" xr:uid="{00000000-0005-0000-0000-000002000000}"/>
    <cellStyle name="Standard 3 14 2" xfId="826" xr:uid="{00000000-0005-0000-0000-000093000000}"/>
    <cellStyle name="Standard 3 14 2 2" xfId="1652" xr:uid="{00000000-0005-0000-0000-000093000000}"/>
    <cellStyle name="Standard 3 14 3" xfId="1242" xr:uid="{00000000-0005-0000-0000-000002000000}"/>
    <cellStyle name="Standard 3 15" xfId="421" xr:uid="{00000000-0005-0000-0000-00008E000000}"/>
    <cellStyle name="Standard 3 15 2" xfId="1247" xr:uid="{00000000-0005-0000-0000-00008E000000}"/>
    <cellStyle name="Standard 3 16" xfId="830" xr:uid="{00000000-0005-0000-0000-000002000000}"/>
    <cellStyle name="Standard 3 16 2" xfId="1656" xr:uid="{00000000-0005-0000-0000-000002000000}"/>
    <cellStyle name="Standard 3 17" xfId="837" xr:uid="{00000000-0005-0000-0000-000016000000}"/>
    <cellStyle name="Standard 3 18" xfId="1661" xr:uid="{00000000-0005-0000-0000-000003000000}"/>
    <cellStyle name="Standard 3 2" xfId="16" xr:uid="{00000000-0005-0000-0000-000017000000}"/>
    <cellStyle name="Standard 3 2 2" xfId="41" xr:uid="{00000000-0005-0000-0000-000018000000}"/>
    <cellStyle name="Standard 3 2 2 2" xfId="97" xr:uid="{00000000-0005-0000-0000-000018000000}"/>
    <cellStyle name="Standard 3 2 2 2 2" xfId="212" xr:uid="{00000000-0005-0000-0000-00002D000000}"/>
    <cellStyle name="Standard 3 2 2 2 2 2" xfId="624" xr:uid="{00000000-0005-0000-0000-000097000000}"/>
    <cellStyle name="Standard 3 2 2 2 2 2 2" xfId="1450" xr:uid="{00000000-0005-0000-0000-000097000000}"/>
    <cellStyle name="Standard 3 2 2 2 2 3" xfId="1040" xr:uid="{00000000-0005-0000-0000-00002D000000}"/>
    <cellStyle name="Standard 3 2 2 2 3" xfId="382" xr:uid="{00000000-0005-0000-0000-00002D000000}"/>
    <cellStyle name="Standard 3 2 2 2 3 2" xfId="794" xr:uid="{00000000-0005-0000-0000-000098000000}"/>
    <cellStyle name="Standard 3 2 2 2 3 2 2" xfId="1620" xr:uid="{00000000-0005-0000-0000-000098000000}"/>
    <cellStyle name="Standard 3 2 2 2 3 3" xfId="1210" xr:uid="{00000000-0005-0000-0000-00002D000000}"/>
    <cellStyle name="Standard 3 2 2 2 4" xfId="509" xr:uid="{00000000-0005-0000-0000-000096000000}"/>
    <cellStyle name="Standard 3 2 2 2 4 2" xfId="1335" xr:uid="{00000000-0005-0000-0000-000096000000}"/>
    <cellStyle name="Standard 3 2 2 2 5" xfId="925" xr:uid="{00000000-0005-0000-0000-000018000000}"/>
    <cellStyle name="Standard 3 2 2 3" xfId="157" xr:uid="{00000000-0005-0000-0000-00002C000000}"/>
    <cellStyle name="Standard 3 2 2 3 2" xfId="569" xr:uid="{00000000-0005-0000-0000-000099000000}"/>
    <cellStyle name="Standard 3 2 2 3 2 2" xfId="1395" xr:uid="{00000000-0005-0000-0000-000099000000}"/>
    <cellStyle name="Standard 3 2 2 3 3" xfId="985" xr:uid="{00000000-0005-0000-0000-00002C000000}"/>
    <cellStyle name="Standard 3 2 2 4" xfId="272" xr:uid="{00000000-0005-0000-0000-000018000000}"/>
    <cellStyle name="Standard 3 2 2 4 2" xfId="684" xr:uid="{00000000-0005-0000-0000-00009A000000}"/>
    <cellStyle name="Standard 3 2 2 4 2 2" xfId="1510" xr:uid="{00000000-0005-0000-0000-00009A000000}"/>
    <cellStyle name="Standard 3 2 2 4 3" xfId="1100" xr:uid="{00000000-0005-0000-0000-000018000000}"/>
    <cellStyle name="Standard 3 2 2 5" xfId="327" xr:uid="{00000000-0005-0000-0000-00002C000000}"/>
    <cellStyle name="Standard 3 2 2 5 2" xfId="739" xr:uid="{00000000-0005-0000-0000-00009B000000}"/>
    <cellStyle name="Standard 3 2 2 5 2 2" xfId="1565" xr:uid="{00000000-0005-0000-0000-00009B000000}"/>
    <cellStyle name="Standard 3 2 2 5 3" xfId="1155" xr:uid="{00000000-0005-0000-0000-00002C000000}"/>
    <cellStyle name="Standard 3 2 2 6" xfId="454" xr:uid="{00000000-0005-0000-0000-000095000000}"/>
    <cellStyle name="Standard 3 2 2 6 2" xfId="1280" xr:uid="{00000000-0005-0000-0000-000095000000}"/>
    <cellStyle name="Standard 3 2 2 7" xfId="870" xr:uid="{00000000-0005-0000-0000-000018000000}"/>
    <cellStyle name="Standard 3 2 3" xfId="72" xr:uid="{00000000-0005-0000-0000-000017000000}"/>
    <cellStyle name="Standard 3 2 3 2" xfId="187" xr:uid="{00000000-0005-0000-0000-00002E000000}"/>
    <cellStyle name="Standard 3 2 3 2 2" xfId="599" xr:uid="{00000000-0005-0000-0000-00009D000000}"/>
    <cellStyle name="Standard 3 2 3 2 2 2" xfId="1425" xr:uid="{00000000-0005-0000-0000-00009D000000}"/>
    <cellStyle name="Standard 3 2 3 2 3" xfId="1015" xr:uid="{00000000-0005-0000-0000-00002E000000}"/>
    <cellStyle name="Standard 3 2 3 3" xfId="357" xr:uid="{00000000-0005-0000-0000-00002E000000}"/>
    <cellStyle name="Standard 3 2 3 3 2" xfId="769" xr:uid="{00000000-0005-0000-0000-00009E000000}"/>
    <cellStyle name="Standard 3 2 3 3 2 2" xfId="1595" xr:uid="{00000000-0005-0000-0000-00009E000000}"/>
    <cellStyle name="Standard 3 2 3 3 3" xfId="1185" xr:uid="{00000000-0005-0000-0000-00002E000000}"/>
    <cellStyle name="Standard 3 2 3 4" xfId="484" xr:uid="{00000000-0005-0000-0000-00009C000000}"/>
    <cellStyle name="Standard 3 2 3 4 2" xfId="1310" xr:uid="{00000000-0005-0000-0000-00009C000000}"/>
    <cellStyle name="Standard 3 2 3 5" xfId="900" xr:uid="{00000000-0005-0000-0000-000017000000}"/>
    <cellStyle name="Standard 3 2 4" xfId="132" xr:uid="{00000000-0005-0000-0000-00002B000000}"/>
    <cellStyle name="Standard 3 2 4 2" xfId="544" xr:uid="{00000000-0005-0000-0000-00009F000000}"/>
    <cellStyle name="Standard 3 2 4 2 2" xfId="1370" xr:uid="{00000000-0005-0000-0000-00009F000000}"/>
    <cellStyle name="Standard 3 2 4 3" xfId="960" xr:uid="{00000000-0005-0000-0000-00002B000000}"/>
    <cellStyle name="Standard 3 2 5" xfId="247" xr:uid="{00000000-0005-0000-0000-000017000000}"/>
    <cellStyle name="Standard 3 2 5 2" xfId="659" xr:uid="{00000000-0005-0000-0000-0000A0000000}"/>
    <cellStyle name="Standard 3 2 5 2 2" xfId="1485" xr:uid="{00000000-0005-0000-0000-0000A0000000}"/>
    <cellStyle name="Standard 3 2 5 3" xfId="1075" xr:uid="{00000000-0005-0000-0000-000017000000}"/>
    <cellStyle name="Standard 3 2 6" xfId="302" xr:uid="{00000000-0005-0000-0000-00002B000000}"/>
    <cellStyle name="Standard 3 2 6 2" xfId="714" xr:uid="{00000000-0005-0000-0000-0000A1000000}"/>
    <cellStyle name="Standard 3 2 6 2 2" xfId="1540" xr:uid="{00000000-0005-0000-0000-0000A1000000}"/>
    <cellStyle name="Standard 3 2 6 3" xfId="1130" xr:uid="{00000000-0005-0000-0000-00002B000000}"/>
    <cellStyle name="Standard 3 2 7" xfId="429" xr:uid="{00000000-0005-0000-0000-000094000000}"/>
    <cellStyle name="Standard 3 2 7 2" xfId="1255" xr:uid="{00000000-0005-0000-0000-000094000000}"/>
    <cellStyle name="Standard 3 2 8" xfId="845" xr:uid="{00000000-0005-0000-0000-000017000000}"/>
    <cellStyle name="Standard 3 3" xfId="20" xr:uid="{00000000-0005-0000-0000-000019000000}"/>
    <cellStyle name="Standard 3 3 2" xfId="45" xr:uid="{00000000-0005-0000-0000-00001A000000}"/>
    <cellStyle name="Standard 3 3 2 2" xfId="101" xr:uid="{00000000-0005-0000-0000-00001A000000}"/>
    <cellStyle name="Standard 3 3 2 2 2" xfId="216" xr:uid="{00000000-0005-0000-0000-000031000000}"/>
    <cellStyle name="Standard 3 3 2 2 2 2" xfId="628" xr:uid="{00000000-0005-0000-0000-0000A5000000}"/>
    <cellStyle name="Standard 3 3 2 2 2 2 2" xfId="1454" xr:uid="{00000000-0005-0000-0000-0000A5000000}"/>
    <cellStyle name="Standard 3 3 2 2 2 3" xfId="1044" xr:uid="{00000000-0005-0000-0000-000031000000}"/>
    <cellStyle name="Standard 3 3 2 2 3" xfId="386" xr:uid="{00000000-0005-0000-0000-000031000000}"/>
    <cellStyle name="Standard 3 3 2 2 3 2" xfId="798" xr:uid="{00000000-0005-0000-0000-0000A6000000}"/>
    <cellStyle name="Standard 3 3 2 2 3 2 2" xfId="1624" xr:uid="{00000000-0005-0000-0000-0000A6000000}"/>
    <cellStyle name="Standard 3 3 2 2 3 3" xfId="1214" xr:uid="{00000000-0005-0000-0000-000031000000}"/>
    <cellStyle name="Standard 3 3 2 2 4" xfId="513" xr:uid="{00000000-0005-0000-0000-0000A4000000}"/>
    <cellStyle name="Standard 3 3 2 2 4 2" xfId="1339" xr:uid="{00000000-0005-0000-0000-0000A4000000}"/>
    <cellStyle name="Standard 3 3 2 2 5" xfId="929" xr:uid="{00000000-0005-0000-0000-00001A000000}"/>
    <cellStyle name="Standard 3 3 2 3" xfId="161" xr:uid="{00000000-0005-0000-0000-000030000000}"/>
    <cellStyle name="Standard 3 3 2 3 2" xfId="573" xr:uid="{00000000-0005-0000-0000-0000A7000000}"/>
    <cellStyle name="Standard 3 3 2 3 2 2" xfId="1399" xr:uid="{00000000-0005-0000-0000-0000A7000000}"/>
    <cellStyle name="Standard 3 3 2 3 3" xfId="989" xr:uid="{00000000-0005-0000-0000-000030000000}"/>
    <cellStyle name="Standard 3 3 2 4" xfId="276" xr:uid="{00000000-0005-0000-0000-00001A000000}"/>
    <cellStyle name="Standard 3 3 2 4 2" xfId="688" xr:uid="{00000000-0005-0000-0000-0000A8000000}"/>
    <cellStyle name="Standard 3 3 2 4 2 2" xfId="1514" xr:uid="{00000000-0005-0000-0000-0000A8000000}"/>
    <cellStyle name="Standard 3 3 2 4 3" xfId="1104" xr:uid="{00000000-0005-0000-0000-00001A000000}"/>
    <cellStyle name="Standard 3 3 2 5" xfId="331" xr:uid="{00000000-0005-0000-0000-000030000000}"/>
    <cellStyle name="Standard 3 3 2 5 2" xfId="743" xr:uid="{00000000-0005-0000-0000-0000A9000000}"/>
    <cellStyle name="Standard 3 3 2 5 2 2" xfId="1569" xr:uid="{00000000-0005-0000-0000-0000A9000000}"/>
    <cellStyle name="Standard 3 3 2 5 3" xfId="1159" xr:uid="{00000000-0005-0000-0000-000030000000}"/>
    <cellStyle name="Standard 3 3 2 6" xfId="458" xr:uid="{00000000-0005-0000-0000-0000A3000000}"/>
    <cellStyle name="Standard 3 3 2 6 2" xfId="1284" xr:uid="{00000000-0005-0000-0000-0000A3000000}"/>
    <cellStyle name="Standard 3 3 2 7" xfId="874" xr:uid="{00000000-0005-0000-0000-00001A000000}"/>
    <cellStyle name="Standard 3 3 3" xfId="76" xr:uid="{00000000-0005-0000-0000-000019000000}"/>
    <cellStyle name="Standard 3 3 3 2" xfId="191" xr:uid="{00000000-0005-0000-0000-000032000000}"/>
    <cellStyle name="Standard 3 3 3 2 2" xfId="603" xr:uid="{00000000-0005-0000-0000-0000AB000000}"/>
    <cellStyle name="Standard 3 3 3 2 2 2" xfId="1429" xr:uid="{00000000-0005-0000-0000-0000AB000000}"/>
    <cellStyle name="Standard 3 3 3 2 3" xfId="1019" xr:uid="{00000000-0005-0000-0000-000032000000}"/>
    <cellStyle name="Standard 3 3 3 3" xfId="361" xr:uid="{00000000-0005-0000-0000-000032000000}"/>
    <cellStyle name="Standard 3 3 3 3 2" xfId="773" xr:uid="{00000000-0005-0000-0000-0000AC000000}"/>
    <cellStyle name="Standard 3 3 3 3 2 2" xfId="1599" xr:uid="{00000000-0005-0000-0000-0000AC000000}"/>
    <cellStyle name="Standard 3 3 3 3 3" xfId="1189" xr:uid="{00000000-0005-0000-0000-000032000000}"/>
    <cellStyle name="Standard 3 3 3 4" xfId="488" xr:uid="{00000000-0005-0000-0000-0000AA000000}"/>
    <cellStyle name="Standard 3 3 3 4 2" xfId="1314" xr:uid="{00000000-0005-0000-0000-0000AA000000}"/>
    <cellStyle name="Standard 3 3 3 5" xfId="904" xr:uid="{00000000-0005-0000-0000-000019000000}"/>
    <cellStyle name="Standard 3 3 4" xfId="136" xr:uid="{00000000-0005-0000-0000-00002F000000}"/>
    <cellStyle name="Standard 3 3 4 2" xfId="548" xr:uid="{00000000-0005-0000-0000-0000AD000000}"/>
    <cellStyle name="Standard 3 3 4 2 2" xfId="1374" xr:uid="{00000000-0005-0000-0000-0000AD000000}"/>
    <cellStyle name="Standard 3 3 4 3" xfId="964" xr:uid="{00000000-0005-0000-0000-00002F000000}"/>
    <cellStyle name="Standard 3 3 5" xfId="251" xr:uid="{00000000-0005-0000-0000-000019000000}"/>
    <cellStyle name="Standard 3 3 5 2" xfId="663" xr:uid="{00000000-0005-0000-0000-0000AE000000}"/>
    <cellStyle name="Standard 3 3 5 2 2" xfId="1489" xr:uid="{00000000-0005-0000-0000-0000AE000000}"/>
    <cellStyle name="Standard 3 3 5 3" xfId="1079" xr:uid="{00000000-0005-0000-0000-000019000000}"/>
    <cellStyle name="Standard 3 3 6" xfId="306" xr:uid="{00000000-0005-0000-0000-00002F000000}"/>
    <cellStyle name="Standard 3 3 6 2" xfId="718" xr:uid="{00000000-0005-0000-0000-0000AF000000}"/>
    <cellStyle name="Standard 3 3 6 2 2" xfId="1544" xr:uid="{00000000-0005-0000-0000-0000AF000000}"/>
    <cellStyle name="Standard 3 3 6 3" xfId="1134" xr:uid="{00000000-0005-0000-0000-00002F000000}"/>
    <cellStyle name="Standard 3 3 7" xfId="433" xr:uid="{00000000-0005-0000-0000-0000A2000000}"/>
    <cellStyle name="Standard 3 3 7 2" xfId="1259" xr:uid="{00000000-0005-0000-0000-0000A2000000}"/>
    <cellStyle name="Standard 3 3 8" xfId="849" xr:uid="{00000000-0005-0000-0000-000019000000}"/>
    <cellStyle name="Standard 3 4" xfId="24" xr:uid="{00000000-0005-0000-0000-00001B000000}"/>
    <cellStyle name="Standard 3 4 2" xfId="49" xr:uid="{00000000-0005-0000-0000-00001C000000}"/>
    <cellStyle name="Standard 3 4 2 2" xfId="105" xr:uid="{00000000-0005-0000-0000-00001C000000}"/>
    <cellStyle name="Standard 3 4 2 2 2" xfId="220" xr:uid="{00000000-0005-0000-0000-000035000000}"/>
    <cellStyle name="Standard 3 4 2 2 2 2" xfId="632" xr:uid="{00000000-0005-0000-0000-0000B3000000}"/>
    <cellStyle name="Standard 3 4 2 2 2 2 2" xfId="1458" xr:uid="{00000000-0005-0000-0000-0000B3000000}"/>
    <cellStyle name="Standard 3 4 2 2 2 3" xfId="1048" xr:uid="{00000000-0005-0000-0000-000035000000}"/>
    <cellStyle name="Standard 3 4 2 2 3" xfId="390" xr:uid="{00000000-0005-0000-0000-000035000000}"/>
    <cellStyle name="Standard 3 4 2 2 3 2" xfId="802" xr:uid="{00000000-0005-0000-0000-0000B4000000}"/>
    <cellStyle name="Standard 3 4 2 2 3 2 2" xfId="1628" xr:uid="{00000000-0005-0000-0000-0000B4000000}"/>
    <cellStyle name="Standard 3 4 2 2 3 3" xfId="1218" xr:uid="{00000000-0005-0000-0000-000035000000}"/>
    <cellStyle name="Standard 3 4 2 2 4" xfId="517" xr:uid="{00000000-0005-0000-0000-0000B2000000}"/>
    <cellStyle name="Standard 3 4 2 2 4 2" xfId="1343" xr:uid="{00000000-0005-0000-0000-0000B2000000}"/>
    <cellStyle name="Standard 3 4 2 2 5" xfId="933" xr:uid="{00000000-0005-0000-0000-00001C000000}"/>
    <cellStyle name="Standard 3 4 2 3" xfId="165" xr:uid="{00000000-0005-0000-0000-000034000000}"/>
    <cellStyle name="Standard 3 4 2 3 2" xfId="577" xr:uid="{00000000-0005-0000-0000-0000B5000000}"/>
    <cellStyle name="Standard 3 4 2 3 2 2" xfId="1403" xr:uid="{00000000-0005-0000-0000-0000B5000000}"/>
    <cellStyle name="Standard 3 4 2 3 3" xfId="993" xr:uid="{00000000-0005-0000-0000-000034000000}"/>
    <cellStyle name="Standard 3 4 2 4" xfId="280" xr:uid="{00000000-0005-0000-0000-00001C000000}"/>
    <cellStyle name="Standard 3 4 2 4 2" xfId="692" xr:uid="{00000000-0005-0000-0000-0000B6000000}"/>
    <cellStyle name="Standard 3 4 2 4 2 2" xfId="1518" xr:uid="{00000000-0005-0000-0000-0000B6000000}"/>
    <cellStyle name="Standard 3 4 2 4 3" xfId="1108" xr:uid="{00000000-0005-0000-0000-00001C000000}"/>
    <cellStyle name="Standard 3 4 2 5" xfId="335" xr:uid="{00000000-0005-0000-0000-000034000000}"/>
    <cellStyle name="Standard 3 4 2 5 2" xfId="747" xr:uid="{00000000-0005-0000-0000-0000B7000000}"/>
    <cellStyle name="Standard 3 4 2 5 2 2" xfId="1573" xr:uid="{00000000-0005-0000-0000-0000B7000000}"/>
    <cellStyle name="Standard 3 4 2 5 3" xfId="1163" xr:uid="{00000000-0005-0000-0000-000034000000}"/>
    <cellStyle name="Standard 3 4 2 6" xfId="462" xr:uid="{00000000-0005-0000-0000-0000B1000000}"/>
    <cellStyle name="Standard 3 4 2 6 2" xfId="1288" xr:uid="{00000000-0005-0000-0000-0000B1000000}"/>
    <cellStyle name="Standard 3 4 2 7" xfId="878" xr:uid="{00000000-0005-0000-0000-00001C000000}"/>
    <cellStyle name="Standard 3 4 3" xfId="80" xr:uid="{00000000-0005-0000-0000-00001B000000}"/>
    <cellStyle name="Standard 3 4 3 2" xfId="195" xr:uid="{00000000-0005-0000-0000-000036000000}"/>
    <cellStyle name="Standard 3 4 3 2 2" xfId="607" xr:uid="{00000000-0005-0000-0000-0000B9000000}"/>
    <cellStyle name="Standard 3 4 3 2 2 2" xfId="1433" xr:uid="{00000000-0005-0000-0000-0000B9000000}"/>
    <cellStyle name="Standard 3 4 3 2 3" xfId="1023" xr:uid="{00000000-0005-0000-0000-000036000000}"/>
    <cellStyle name="Standard 3 4 3 3" xfId="365" xr:uid="{00000000-0005-0000-0000-000036000000}"/>
    <cellStyle name="Standard 3 4 3 3 2" xfId="777" xr:uid="{00000000-0005-0000-0000-0000BA000000}"/>
    <cellStyle name="Standard 3 4 3 3 2 2" xfId="1603" xr:uid="{00000000-0005-0000-0000-0000BA000000}"/>
    <cellStyle name="Standard 3 4 3 3 3" xfId="1193" xr:uid="{00000000-0005-0000-0000-000036000000}"/>
    <cellStyle name="Standard 3 4 3 4" xfId="492" xr:uid="{00000000-0005-0000-0000-0000B8000000}"/>
    <cellStyle name="Standard 3 4 3 4 2" xfId="1318" xr:uid="{00000000-0005-0000-0000-0000B8000000}"/>
    <cellStyle name="Standard 3 4 3 5" xfId="908" xr:uid="{00000000-0005-0000-0000-00001B000000}"/>
    <cellStyle name="Standard 3 4 4" xfId="140" xr:uid="{00000000-0005-0000-0000-000033000000}"/>
    <cellStyle name="Standard 3 4 4 2" xfId="552" xr:uid="{00000000-0005-0000-0000-0000BB000000}"/>
    <cellStyle name="Standard 3 4 4 2 2" xfId="1378" xr:uid="{00000000-0005-0000-0000-0000BB000000}"/>
    <cellStyle name="Standard 3 4 4 3" xfId="968" xr:uid="{00000000-0005-0000-0000-000033000000}"/>
    <cellStyle name="Standard 3 4 5" xfId="255" xr:uid="{00000000-0005-0000-0000-00001B000000}"/>
    <cellStyle name="Standard 3 4 5 2" xfId="667" xr:uid="{00000000-0005-0000-0000-0000BC000000}"/>
    <cellStyle name="Standard 3 4 5 2 2" xfId="1493" xr:uid="{00000000-0005-0000-0000-0000BC000000}"/>
    <cellStyle name="Standard 3 4 5 3" xfId="1083" xr:uid="{00000000-0005-0000-0000-00001B000000}"/>
    <cellStyle name="Standard 3 4 6" xfId="310" xr:uid="{00000000-0005-0000-0000-000033000000}"/>
    <cellStyle name="Standard 3 4 6 2" xfId="722" xr:uid="{00000000-0005-0000-0000-0000BD000000}"/>
    <cellStyle name="Standard 3 4 6 2 2" xfId="1548" xr:uid="{00000000-0005-0000-0000-0000BD000000}"/>
    <cellStyle name="Standard 3 4 6 3" xfId="1138" xr:uid="{00000000-0005-0000-0000-000033000000}"/>
    <cellStyle name="Standard 3 4 7" xfId="437" xr:uid="{00000000-0005-0000-0000-0000B0000000}"/>
    <cellStyle name="Standard 3 4 7 2" xfId="1263" xr:uid="{00000000-0005-0000-0000-0000B0000000}"/>
    <cellStyle name="Standard 3 4 8" xfId="853" xr:uid="{00000000-0005-0000-0000-00001B000000}"/>
    <cellStyle name="Standard 3 5" xfId="28" xr:uid="{00000000-0005-0000-0000-00001D000000}"/>
    <cellStyle name="Standard 3 5 2" xfId="53" xr:uid="{00000000-0005-0000-0000-00001E000000}"/>
    <cellStyle name="Standard 3 5 2 2" xfId="109" xr:uid="{00000000-0005-0000-0000-00001E000000}"/>
    <cellStyle name="Standard 3 5 2 2 2" xfId="224" xr:uid="{00000000-0005-0000-0000-000039000000}"/>
    <cellStyle name="Standard 3 5 2 2 2 2" xfId="636" xr:uid="{00000000-0005-0000-0000-0000C1000000}"/>
    <cellStyle name="Standard 3 5 2 2 2 2 2" xfId="1462" xr:uid="{00000000-0005-0000-0000-0000C1000000}"/>
    <cellStyle name="Standard 3 5 2 2 2 3" xfId="1052" xr:uid="{00000000-0005-0000-0000-000039000000}"/>
    <cellStyle name="Standard 3 5 2 2 3" xfId="394" xr:uid="{00000000-0005-0000-0000-000039000000}"/>
    <cellStyle name="Standard 3 5 2 2 3 2" xfId="806" xr:uid="{00000000-0005-0000-0000-0000C2000000}"/>
    <cellStyle name="Standard 3 5 2 2 3 2 2" xfId="1632" xr:uid="{00000000-0005-0000-0000-0000C2000000}"/>
    <cellStyle name="Standard 3 5 2 2 3 3" xfId="1222" xr:uid="{00000000-0005-0000-0000-000039000000}"/>
    <cellStyle name="Standard 3 5 2 2 4" xfId="521" xr:uid="{00000000-0005-0000-0000-0000C0000000}"/>
    <cellStyle name="Standard 3 5 2 2 4 2" xfId="1347" xr:uid="{00000000-0005-0000-0000-0000C0000000}"/>
    <cellStyle name="Standard 3 5 2 2 5" xfId="937" xr:uid="{00000000-0005-0000-0000-00001E000000}"/>
    <cellStyle name="Standard 3 5 2 3" xfId="169" xr:uid="{00000000-0005-0000-0000-000038000000}"/>
    <cellStyle name="Standard 3 5 2 3 2" xfId="581" xr:uid="{00000000-0005-0000-0000-0000C3000000}"/>
    <cellStyle name="Standard 3 5 2 3 2 2" xfId="1407" xr:uid="{00000000-0005-0000-0000-0000C3000000}"/>
    <cellStyle name="Standard 3 5 2 3 3" xfId="997" xr:uid="{00000000-0005-0000-0000-000038000000}"/>
    <cellStyle name="Standard 3 5 2 4" xfId="284" xr:uid="{00000000-0005-0000-0000-00001E000000}"/>
    <cellStyle name="Standard 3 5 2 4 2" xfId="696" xr:uid="{00000000-0005-0000-0000-0000C4000000}"/>
    <cellStyle name="Standard 3 5 2 4 2 2" xfId="1522" xr:uid="{00000000-0005-0000-0000-0000C4000000}"/>
    <cellStyle name="Standard 3 5 2 4 3" xfId="1112" xr:uid="{00000000-0005-0000-0000-00001E000000}"/>
    <cellStyle name="Standard 3 5 2 5" xfId="339" xr:uid="{00000000-0005-0000-0000-000038000000}"/>
    <cellStyle name="Standard 3 5 2 5 2" xfId="751" xr:uid="{00000000-0005-0000-0000-0000C5000000}"/>
    <cellStyle name="Standard 3 5 2 5 2 2" xfId="1577" xr:uid="{00000000-0005-0000-0000-0000C5000000}"/>
    <cellStyle name="Standard 3 5 2 5 3" xfId="1167" xr:uid="{00000000-0005-0000-0000-000038000000}"/>
    <cellStyle name="Standard 3 5 2 6" xfId="466" xr:uid="{00000000-0005-0000-0000-0000BF000000}"/>
    <cellStyle name="Standard 3 5 2 6 2" xfId="1292" xr:uid="{00000000-0005-0000-0000-0000BF000000}"/>
    <cellStyle name="Standard 3 5 2 7" xfId="882" xr:uid="{00000000-0005-0000-0000-00001E000000}"/>
    <cellStyle name="Standard 3 5 3" xfId="84" xr:uid="{00000000-0005-0000-0000-00001D000000}"/>
    <cellStyle name="Standard 3 5 3 2" xfId="199" xr:uid="{00000000-0005-0000-0000-00003A000000}"/>
    <cellStyle name="Standard 3 5 3 2 2" xfId="611" xr:uid="{00000000-0005-0000-0000-0000C7000000}"/>
    <cellStyle name="Standard 3 5 3 2 2 2" xfId="1437" xr:uid="{00000000-0005-0000-0000-0000C7000000}"/>
    <cellStyle name="Standard 3 5 3 2 3" xfId="1027" xr:uid="{00000000-0005-0000-0000-00003A000000}"/>
    <cellStyle name="Standard 3 5 3 3" xfId="369" xr:uid="{00000000-0005-0000-0000-00003A000000}"/>
    <cellStyle name="Standard 3 5 3 3 2" xfId="781" xr:uid="{00000000-0005-0000-0000-0000C8000000}"/>
    <cellStyle name="Standard 3 5 3 3 2 2" xfId="1607" xr:uid="{00000000-0005-0000-0000-0000C8000000}"/>
    <cellStyle name="Standard 3 5 3 3 3" xfId="1197" xr:uid="{00000000-0005-0000-0000-00003A000000}"/>
    <cellStyle name="Standard 3 5 3 4" xfId="496" xr:uid="{00000000-0005-0000-0000-0000C6000000}"/>
    <cellStyle name="Standard 3 5 3 4 2" xfId="1322" xr:uid="{00000000-0005-0000-0000-0000C6000000}"/>
    <cellStyle name="Standard 3 5 3 5" xfId="912" xr:uid="{00000000-0005-0000-0000-00001D000000}"/>
    <cellStyle name="Standard 3 5 4" xfId="144" xr:uid="{00000000-0005-0000-0000-000037000000}"/>
    <cellStyle name="Standard 3 5 4 2" xfId="556" xr:uid="{00000000-0005-0000-0000-0000C9000000}"/>
    <cellStyle name="Standard 3 5 4 2 2" xfId="1382" xr:uid="{00000000-0005-0000-0000-0000C9000000}"/>
    <cellStyle name="Standard 3 5 4 3" xfId="972" xr:uid="{00000000-0005-0000-0000-000037000000}"/>
    <cellStyle name="Standard 3 5 5" xfId="259" xr:uid="{00000000-0005-0000-0000-00001D000000}"/>
    <cellStyle name="Standard 3 5 5 2" xfId="671" xr:uid="{00000000-0005-0000-0000-0000CA000000}"/>
    <cellStyle name="Standard 3 5 5 2 2" xfId="1497" xr:uid="{00000000-0005-0000-0000-0000CA000000}"/>
    <cellStyle name="Standard 3 5 5 3" xfId="1087" xr:uid="{00000000-0005-0000-0000-00001D000000}"/>
    <cellStyle name="Standard 3 5 6" xfId="314" xr:uid="{00000000-0005-0000-0000-000037000000}"/>
    <cellStyle name="Standard 3 5 6 2" xfId="726" xr:uid="{00000000-0005-0000-0000-0000CB000000}"/>
    <cellStyle name="Standard 3 5 6 2 2" xfId="1552" xr:uid="{00000000-0005-0000-0000-0000CB000000}"/>
    <cellStyle name="Standard 3 5 6 3" xfId="1142" xr:uid="{00000000-0005-0000-0000-000037000000}"/>
    <cellStyle name="Standard 3 5 7" xfId="441" xr:uid="{00000000-0005-0000-0000-0000BE000000}"/>
    <cellStyle name="Standard 3 5 7 2" xfId="1267" xr:uid="{00000000-0005-0000-0000-0000BE000000}"/>
    <cellStyle name="Standard 3 5 8" xfId="857" xr:uid="{00000000-0005-0000-0000-00001D000000}"/>
    <cellStyle name="Standard 3 6" xfId="33" xr:uid="{00000000-0005-0000-0000-00001F000000}"/>
    <cellStyle name="Standard 3 6 2" xfId="89" xr:uid="{00000000-0005-0000-0000-00001F000000}"/>
    <cellStyle name="Standard 3 6 2 2" xfId="204" xr:uid="{00000000-0005-0000-0000-00003C000000}"/>
    <cellStyle name="Standard 3 6 2 2 2" xfId="616" xr:uid="{00000000-0005-0000-0000-0000CE000000}"/>
    <cellStyle name="Standard 3 6 2 2 2 2" xfId="1442" xr:uid="{00000000-0005-0000-0000-0000CE000000}"/>
    <cellStyle name="Standard 3 6 2 2 3" xfId="1032" xr:uid="{00000000-0005-0000-0000-00003C000000}"/>
    <cellStyle name="Standard 3 6 2 3" xfId="374" xr:uid="{00000000-0005-0000-0000-00003C000000}"/>
    <cellStyle name="Standard 3 6 2 3 2" xfId="786" xr:uid="{00000000-0005-0000-0000-0000CF000000}"/>
    <cellStyle name="Standard 3 6 2 3 2 2" xfId="1612" xr:uid="{00000000-0005-0000-0000-0000CF000000}"/>
    <cellStyle name="Standard 3 6 2 3 3" xfId="1202" xr:uid="{00000000-0005-0000-0000-00003C000000}"/>
    <cellStyle name="Standard 3 6 2 4" xfId="501" xr:uid="{00000000-0005-0000-0000-0000CD000000}"/>
    <cellStyle name="Standard 3 6 2 4 2" xfId="1327" xr:uid="{00000000-0005-0000-0000-0000CD000000}"/>
    <cellStyle name="Standard 3 6 2 5" xfId="917" xr:uid="{00000000-0005-0000-0000-00001F000000}"/>
    <cellStyle name="Standard 3 6 3" xfId="149" xr:uid="{00000000-0005-0000-0000-00003B000000}"/>
    <cellStyle name="Standard 3 6 3 2" xfId="561" xr:uid="{00000000-0005-0000-0000-0000D0000000}"/>
    <cellStyle name="Standard 3 6 3 2 2" xfId="1387" xr:uid="{00000000-0005-0000-0000-0000D0000000}"/>
    <cellStyle name="Standard 3 6 3 3" xfId="977" xr:uid="{00000000-0005-0000-0000-00003B000000}"/>
    <cellStyle name="Standard 3 6 4" xfId="264" xr:uid="{00000000-0005-0000-0000-00001F000000}"/>
    <cellStyle name="Standard 3 6 4 2" xfId="676" xr:uid="{00000000-0005-0000-0000-0000D1000000}"/>
    <cellStyle name="Standard 3 6 4 2 2" xfId="1502" xr:uid="{00000000-0005-0000-0000-0000D1000000}"/>
    <cellStyle name="Standard 3 6 4 3" xfId="1092" xr:uid="{00000000-0005-0000-0000-00001F000000}"/>
    <cellStyle name="Standard 3 6 5" xfId="319" xr:uid="{00000000-0005-0000-0000-00003B000000}"/>
    <cellStyle name="Standard 3 6 5 2" xfId="731" xr:uid="{00000000-0005-0000-0000-0000D2000000}"/>
    <cellStyle name="Standard 3 6 5 2 2" xfId="1557" xr:uid="{00000000-0005-0000-0000-0000D2000000}"/>
    <cellStyle name="Standard 3 6 5 3" xfId="1147" xr:uid="{00000000-0005-0000-0000-00003B000000}"/>
    <cellStyle name="Standard 3 6 6" xfId="446" xr:uid="{00000000-0005-0000-0000-0000CC000000}"/>
    <cellStyle name="Standard 3 6 6 2" xfId="1272" xr:uid="{00000000-0005-0000-0000-0000CC000000}"/>
    <cellStyle name="Standard 3 6 7" xfId="862" xr:uid="{00000000-0005-0000-0000-00001F000000}"/>
    <cellStyle name="Standard 3 7" xfId="58" xr:uid="{00000000-0005-0000-0000-000020000000}"/>
    <cellStyle name="Standard 3 7 2" xfId="113" xr:uid="{00000000-0005-0000-0000-000020000000}"/>
    <cellStyle name="Standard 3 7 2 2" xfId="228" xr:uid="{00000000-0005-0000-0000-00003E000000}"/>
    <cellStyle name="Standard 3 7 2 2 2" xfId="640" xr:uid="{00000000-0005-0000-0000-0000D5000000}"/>
    <cellStyle name="Standard 3 7 2 2 2 2" xfId="1466" xr:uid="{00000000-0005-0000-0000-0000D5000000}"/>
    <cellStyle name="Standard 3 7 2 2 3" xfId="1056" xr:uid="{00000000-0005-0000-0000-00003E000000}"/>
    <cellStyle name="Standard 3 7 2 3" xfId="398" xr:uid="{00000000-0005-0000-0000-00003E000000}"/>
    <cellStyle name="Standard 3 7 2 3 2" xfId="810" xr:uid="{00000000-0005-0000-0000-0000D6000000}"/>
    <cellStyle name="Standard 3 7 2 3 2 2" xfId="1636" xr:uid="{00000000-0005-0000-0000-0000D6000000}"/>
    <cellStyle name="Standard 3 7 2 3 3" xfId="1226" xr:uid="{00000000-0005-0000-0000-00003E000000}"/>
    <cellStyle name="Standard 3 7 2 4" xfId="525" xr:uid="{00000000-0005-0000-0000-0000D4000000}"/>
    <cellStyle name="Standard 3 7 2 4 2" xfId="1351" xr:uid="{00000000-0005-0000-0000-0000D4000000}"/>
    <cellStyle name="Standard 3 7 2 5" xfId="941" xr:uid="{00000000-0005-0000-0000-000020000000}"/>
    <cellStyle name="Standard 3 7 3" xfId="173" xr:uid="{00000000-0005-0000-0000-00003D000000}"/>
    <cellStyle name="Standard 3 7 3 2" xfId="585" xr:uid="{00000000-0005-0000-0000-0000D7000000}"/>
    <cellStyle name="Standard 3 7 3 2 2" xfId="1411" xr:uid="{00000000-0005-0000-0000-0000D7000000}"/>
    <cellStyle name="Standard 3 7 3 3" xfId="1001" xr:uid="{00000000-0005-0000-0000-00003D000000}"/>
    <cellStyle name="Standard 3 7 4" xfId="288" xr:uid="{00000000-0005-0000-0000-000020000000}"/>
    <cellStyle name="Standard 3 7 4 2" xfId="700" xr:uid="{00000000-0005-0000-0000-0000D8000000}"/>
    <cellStyle name="Standard 3 7 4 2 2" xfId="1526" xr:uid="{00000000-0005-0000-0000-0000D8000000}"/>
    <cellStyle name="Standard 3 7 4 3" xfId="1116" xr:uid="{00000000-0005-0000-0000-000020000000}"/>
    <cellStyle name="Standard 3 7 5" xfId="343" xr:uid="{00000000-0005-0000-0000-00003D000000}"/>
    <cellStyle name="Standard 3 7 5 2" xfId="755" xr:uid="{00000000-0005-0000-0000-0000D9000000}"/>
    <cellStyle name="Standard 3 7 5 2 2" xfId="1581" xr:uid="{00000000-0005-0000-0000-0000D9000000}"/>
    <cellStyle name="Standard 3 7 5 3" xfId="1171" xr:uid="{00000000-0005-0000-0000-00003D000000}"/>
    <cellStyle name="Standard 3 7 6" xfId="470" xr:uid="{00000000-0005-0000-0000-0000D3000000}"/>
    <cellStyle name="Standard 3 7 6 2" xfId="1296" xr:uid="{00000000-0005-0000-0000-0000D3000000}"/>
    <cellStyle name="Standard 3 7 7" xfId="886" xr:uid="{00000000-0005-0000-0000-000020000000}"/>
    <cellStyle name="Standard 3 8" xfId="64" xr:uid="{00000000-0005-0000-0000-000016000000}"/>
    <cellStyle name="Standard 3 8 2" xfId="179" xr:uid="{00000000-0005-0000-0000-00003F000000}"/>
    <cellStyle name="Standard 3 8 2 2" xfId="591" xr:uid="{00000000-0005-0000-0000-0000DB000000}"/>
    <cellStyle name="Standard 3 8 2 2 2" xfId="1417" xr:uid="{00000000-0005-0000-0000-0000DB000000}"/>
    <cellStyle name="Standard 3 8 2 3" xfId="1007" xr:uid="{00000000-0005-0000-0000-00003F000000}"/>
    <cellStyle name="Standard 3 8 3" xfId="349" xr:uid="{00000000-0005-0000-0000-00003F000000}"/>
    <cellStyle name="Standard 3 8 3 2" xfId="761" xr:uid="{00000000-0005-0000-0000-0000DC000000}"/>
    <cellStyle name="Standard 3 8 3 2 2" xfId="1587" xr:uid="{00000000-0005-0000-0000-0000DC000000}"/>
    <cellStyle name="Standard 3 8 3 3" xfId="1177" xr:uid="{00000000-0005-0000-0000-00003F000000}"/>
    <cellStyle name="Standard 3 8 4" xfId="476" xr:uid="{00000000-0005-0000-0000-0000DA000000}"/>
    <cellStyle name="Standard 3 8 4 2" xfId="1302" xr:uid="{00000000-0005-0000-0000-0000DA000000}"/>
    <cellStyle name="Standard 3 8 5" xfId="892" xr:uid="{00000000-0005-0000-0000-000016000000}"/>
    <cellStyle name="Standard 3 9" xfId="118" xr:uid="{00000000-0005-0000-0000-000003000000}"/>
    <cellStyle name="Standard 3 9 2" xfId="233" xr:uid="{00000000-0005-0000-0000-000040000000}"/>
    <cellStyle name="Standard 3 9 2 2" xfId="645" xr:uid="{00000000-0005-0000-0000-0000DE000000}"/>
    <cellStyle name="Standard 3 9 2 2 2" xfId="1471" xr:uid="{00000000-0005-0000-0000-0000DE000000}"/>
    <cellStyle name="Standard 3 9 2 3" xfId="1061" xr:uid="{00000000-0005-0000-0000-000040000000}"/>
    <cellStyle name="Standard 3 9 3" xfId="403" xr:uid="{00000000-0005-0000-0000-000040000000}"/>
    <cellStyle name="Standard 3 9 3 2" xfId="815" xr:uid="{00000000-0005-0000-0000-0000DF000000}"/>
    <cellStyle name="Standard 3 9 3 2 2" xfId="1641" xr:uid="{00000000-0005-0000-0000-0000DF000000}"/>
    <cellStyle name="Standard 3 9 3 3" xfId="1231" xr:uid="{00000000-0005-0000-0000-000040000000}"/>
    <cellStyle name="Standard 3 9 4" xfId="530" xr:uid="{00000000-0005-0000-0000-0000DD000000}"/>
    <cellStyle name="Standard 3 9 4 2" xfId="1356" xr:uid="{00000000-0005-0000-0000-0000DD000000}"/>
    <cellStyle name="Standard 3 9 5" xfId="946" xr:uid="{00000000-0005-0000-0000-000003000000}"/>
    <cellStyle name="Standard 4" xfId="6" xr:uid="{00000000-0005-0000-0000-000021000000}"/>
    <cellStyle name="Standard 5" xfId="7" xr:uid="{00000000-0005-0000-0000-000022000000}"/>
    <cellStyle name="Standard 5 10" xfId="125" xr:uid="{00000000-0005-0000-0000-000042000000}"/>
    <cellStyle name="Standard 5 10 2" xfId="537" xr:uid="{00000000-0005-0000-0000-0000E2000000}"/>
    <cellStyle name="Standard 5 10 2 2" xfId="1363" xr:uid="{00000000-0005-0000-0000-0000E2000000}"/>
    <cellStyle name="Standard 5 10 3" xfId="953" xr:uid="{00000000-0005-0000-0000-000042000000}"/>
    <cellStyle name="Standard 5 11" xfId="240" xr:uid="{00000000-0005-0000-0000-000022000000}"/>
    <cellStyle name="Standard 5 11 2" xfId="652" xr:uid="{00000000-0005-0000-0000-0000E3000000}"/>
    <cellStyle name="Standard 5 11 2 2" xfId="1478" xr:uid="{00000000-0005-0000-0000-0000E3000000}"/>
    <cellStyle name="Standard 5 11 3" xfId="1068" xr:uid="{00000000-0005-0000-0000-000022000000}"/>
    <cellStyle name="Standard 5 12" xfId="295" xr:uid="{00000000-0005-0000-0000-000042000000}"/>
    <cellStyle name="Standard 5 12 2" xfId="707" xr:uid="{00000000-0005-0000-0000-0000E4000000}"/>
    <cellStyle name="Standard 5 12 2 2" xfId="1533" xr:uid="{00000000-0005-0000-0000-0000E4000000}"/>
    <cellStyle name="Standard 5 12 3" xfId="1123" xr:uid="{00000000-0005-0000-0000-000042000000}"/>
    <cellStyle name="Standard 5 13" xfId="412" xr:uid="{00000000-0005-0000-0000-000005000000}"/>
    <cellStyle name="Standard 5 13 2" xfId="822" xr:uid="{00000000-0005-0000-0000-0000E5000000}"/>
    <cellStyle name="Standard 5 13 2 2" xfId="1648" xr:uid="{00000000-0005-0000-0000-0000E5000000}"/>
    <cellStyle name="Standard 5 13 3" xfId="1238" xr:uid="{00000000-0005-0000-0000-000005000000}"/>
    <cellStyle name="Standard 5 14" xfId="417" xr:uid="{00000000-0005-0000-0000-000004000000}"/>
    <cellStyle name="Standard 5 14 2" xfId="827" xr:uid="{00000000-0005-0000-0000-0000E6000000}"/>
    <cellStyle name="Standard 5 14 2 2" xfId="1653" xr:uid="{00000000-0005-0000-0000-0000E6000000}"/>
    <cellStyle name="Standard 5 14 3" xfId="1243" xr:uid="{00000000-0005-0000-0000-000004000000}"/>
    <cellStyle name="Standard 5 15" xfId="422" xr:uid="{00000000-0005-0000-0000-0000E1000000}"/>
    <cellStyle name="Standard 5 15 2" xfId="1248" xr:uid="{00000000-0005-0000-0000-0000E1000000}"/>
    <cellStyle name="Standard 5 16" xfId="831" xr:uid="{00000000-0005-0000-0000-000004000000}"/>
    <cellStyle name="Standard 5 16 2" xfId="1657" xr:uid="{00000000-0005-0000-0000-000004000000}"/>
    <cellStyle name="Standard 5 17" xfId="838" xr:uid="{00000000-0005-0000-0000-000022000000}"/>
    <cellStyle name="Standard 5 18" xfId="1662" xr:uid="{00000000-0005-0000-0000-000005000000}"/>
    <cellStyle name="Standard 5 2" xfId="17" xr:uid="{00000000-0005-0000-0000-000023000000}"/>
    <cellStyle name="Standard 5 2 2" xfId="42" xr:uid="{00000000-0005-0000-0000-000024000000}"/>
    <cellStyle name="Standard 5 2 2 2" xfId="98" xr:uid="{00000000-0005-0000-0000-000024000000}"/>
    <cellStyle name="Standard 5 2 2 2 2" xfId="213" xr:uid="{00000000-0005-0000-0000-000045000000}"/>
    <cellStyle name="Standard 5 2 2 2 2 2" xfId="625" xr:uid="{00000000-0005-0000-0000-0000EA000000}"/>
    <cellStyle name="Standard 5 2 2 2 2 2 2" xfId="1451" xr:uid="{00000000-0005-0000-0000-0000EA000000}"/>
    <cellStyle name="Standard 5 2 2 2 2 3" xfId="1041" xr:uid="{00000000-0005-0000-0000-000045000000}"/>
    <cellStyle name="Standard 5 2 2 2 3" xfId="383" xr:uid="{00000000-0005-0000-0000-000045000000}"/>
    <cellStyle name="Standard 5 2 2 2 3 2" xfId="795" xr:uid="{00000000-0005-0000-0000-0000EB000000}"/>
    <cellStyle name="Standard 5 2 2 2 3 2 2" xfId="1621" xr:uid="{00000000-0005-0000-0000-0000EB000000}"/>
    <cellStyle name="Standard 5 2 2 2 3 3" xfId="1211" xr:uid="{00000000-0005-0000-0000-000045000000}"/>
    <cellStyle name="Standard 5 2 2 2 4" xfId="510" xr:uid="{00000000-0005-0000-0000-0000E9000000}"/>
    <cellStyle name="Standard 5 2 2 2 4 2" xfId="1336" xr:uid="{00000000-0005-0000-0000-0000E9000000}"/>
    <cellStyle name="Standard 5 2 2 2 5" xfId="926" xr:uid="{00000000-0005-0000-0000-000024000000}"/>
    <cellStyle name="Standard 5 2 2 3" xfId="158" xr:uid="{00000000-0005-0000-0000-000044000000}"/>
    <cellStyle name="Standard 5 2 2 3 2" xfId="570" xr:uid="{00000000-0005-0000-0000-0000EC000000}"/>
    <cellStyle name="Standard 5 2 2 3 2 2" xfId="1396" xr:uid="{00000000-0005-0000-0000-0000EC000000}"/>
    <cellStyle name="Standard 5 2 2 3 3" xfId="986" xr:uid="{00000000-0005-0000-0000-000044000000}"/>
    <cellStyle name="Standard 5 2 2 4" xfId="273" xr:uid="{00000000-0005-0000-0000-000024000000}"/>
    <cellStyle name="Standard 5 2 2 4 2" xfId="685" xr:uid="{00000000-0005-0000-0000-0000ED000000}"/>
    <cellStyle name="Standard 5 2 2 4 2 2" xfId="1511" xr:uid="{00000000-0005-0000-0000-0000ED000000}"/>
    <cellStyle name="Standard 5 2 2 4 3" xfId="1101" xr:uid="{00000000-0005-0000-0000-000024000000}"/>
    <cellStyle name="Standard 5 2 2 5" xfId="328" xr:uid="{00000000-0005-0000-0000-000044000000}"/>
    <cellStyle name="Standard 5 2 2 5 2" xfId="740" xr:uid="{00000000-0005-0000-0000-0000EE000000}"/>
    <cellStyle name="Standard 5 2 2 5 2 2" xfId="1566" xr:uid="{00000000-0005-0000-0000-0000EE000000}"/>
    <cellStyle name="Standard 5 2 2 5 3" xfId="1156" xr:uid="{00000000-0005-0000-0000-000044000000}"/>
    <cellStyle name="Standard 5 2 2 6" xfId="455" xr:uid="{00000000-0005-0000-0000-0000E8000000}"/>
    <cellStyle name="Standard 5 2 2 6 2" xfId="1281" xr:uid="{00000000-0005-0000-0000-0000E8000000}"/>
    <cellStyle name="Standard 5 2 2 7" xfId="871" xr:uid="{00000000-0005-0000-0000-000024000000}"/>
    <cellStyle name="Standard 5 2 3" xfId="73" xr:uid="{00000000-0005-0000-0000-000023000000}"/>
    <cellStyle name="Standard 5 2 3 2" xfId="188" xr:uid="{00000000-0005-0000-0000-000046000000}"/>
    <cellStyle name="Standard 5 2 3 2 2" xfId="600" xr:uid="{00000000-0005-0000-0000-0000F0000000}"/>
    <cellStyle name="Standard 5 2 3 2 2 2" xfId="1426" xr:uid="{00000000-0005-0000-0000-0000F0000000}"/>
    <cellStyle name="Standard 5 2 3 2 3" xfId="1016" xr:uid="{00000000-0005-0000-0000-000046000000}"/>
    <cellStyle name="Standard 5 2 3 3" xfId="358" xr:uid="{00000000-0005-0000-0000-000046000000}"/>
    <cellStyle name="Standard 5 2 3 3 2" xfId="770" xr:uid="{00000000-0005-0000-0000-0000F1000000}"/>
    <cellStyle name="Standard 5 2 3 3 2 2" xfId="1596" xr:uid="{00000000-0005-0000-0000-0000F1000000}"/>
    <cellStyle name="Standard 5 2 3 3 3" xfId="1186" xr:uid="{00000000-0005-0000-0000-000046000000}"/>
    <cellStyle name="Standard 5 2 3 4" xfId="485" xr:uid="{00000000-0005-0000-0000-0000EF000000}"/>
    <cellStyle name="Standard 5 2 3 4 2" xfId="1311" xr:uid="{00000000-0005-0000-0000-0000EF000000}"/>
    <cellStyle name="Standard 5 2 3 5" xfId="901" xr:uid="{00000000-0005-0000-0000-000023000000}"/>
    <cellStyle name="Standard 5 2 4" xfId="133" xr:uid="{00000000-0005-0000-0000-000043000000}"/>
    <cellStyle name="Standard 5 2 4 2" xfId="545" xr:uid="{00000000-0005-0000-0000-0000F2000000}"/>
    <cellStyle name="Standard 5 2 4 2 2" xfId="1371" xr:uid="{00000000-0005-0000-0000-0000F2000000}"/>
    <cellStyle name="Standard 5 2 4 3" xfId="961" xr:uid="{00000000-0005-0000-0000-000043000000}"/>
    <cellStyle name="Standard 5 2 5" xfId="248" xr:uid="{00000000-0005-0000-0000-000023000000}"/>
    <cellStyle name="Standard 5 2 5 2" xfId="660" xr:uid="{00000000-0005-0000-0000-0000F3000000}"/>
    <cellStyle name="Standard 5 2 5 2 2" xfId="1486" xr:uid="{00000000-0005-0000-0000-0000F3000000}"/>
    <cellStyle name="Standard 5 2 5 3" xfId="1076" xr:uid="{00000000-0005-0000-0000-000023000000}"/>
    <cellStyle name="Standard 5 2 6" xfId="303" xr:uid="{00000000-0005-0000-0000-000043000000}"/>
    <cellStyle name="Standard 5 2 6 2" xfId="715" xr:uid="{00000000-0005-0000-0000-0000F4000000}"/>
    <cellStyle name="Standard 5 2 6 2 2" xfId="1541" xr:uid="{00000000-0005-0000-0000-0000F4000000}"/>
    <cellStyle name="Standard 5 2 6 3" xfId="1131" xr:uid="{00000000-0005-0000-0000-000043000000}"/>
    <cellStyle name="Standard 5 2 7" xfId="430" xr:uid="{00000000-0005-0000-0000-0000E7000000}"/>
    <cellStyle name="Standard 5 2 7 2" xfId="1256" xr:uid="{00000000-0005-0000-0000-0000E7000000}"/>
    <cellStyle name="Standard 5 2 8" xfId="846" xr:uid="{00000000-0005-0000-0000-000023000000}"/>
    <cellStyle name="Standard 5 3" xfId="21" xr:uid="{00000000-0005-0000-0000-000025000000}"/>
    <cellStyle name="Standard 5 3 2" xfId="46" xr:uid="{00000000-0005-0000-0000-000026000000}"/>
    <cellStyle name="Standard 5 3 2 2" xfId="102" xr:uid="{00000000-0005-0000-0000-000026000000}"/>
    <cellStyle name="Standard 5 3 2 2 2" xfId="217" xr:uid="{00000000-0005-0000-0000-000049000000}"/>
    <cellStyle name="Standard 5 3 2 2 2 2" xfId="629" xr:uid="{00000000-0005-0000-0000-0000F8000000}"/>
    <cellStyle name="Standard 5 3 2 2 2 2 2" xfId="1455" xr:uid="{00000000-0005-0000-0000-0000F8000000}"/>
    <cellStyle name="Standard 5 3 2 2 2 3" xfId="1045" xr:uid="{00000000-0005-0000-0000-000049000000}"/>
    <cellStyle name="Standard 5 3 2 2 3" xfId="387" xr:uid="{00000000-0005-0000-0000-000049000000}"/>
    <cellStyle name="Standard 5 3 2 2 3 2" xfId="799" xr:uid="{00000000-0005-0000-0000-0000F9000000}"/>
    <cellStyle name="Standard 5 3 2 2 3 2 2" xfId="1625" xr:uid="{00000000-0005-0000-0000-0000F9000000}"/>
    <cellStyle name="Standard 5 3 2 2 3 3" xfId="1215" xr:uid="{00000000-0005-0000-0000-000049000000}"/>
    <cellStyle name="Standard 5 3 2 2 4" xfId="514" xr:uid="{00000000-0005-0000-0000-0000F7000000}"/>
    <cellStyle name="Standard 5 3 2 2 4 2" xfId="1340" xr:uid="{00000000-0005-0000-0000-0000F7000000}"/>
    <cellStyle name="Standard 5 3 2 2 5" xfId="930" xr:uid="{00000000-0005-0000-0000-000026000000}"/>
    <cellStyle name="Standard 5 3 2 3" xfId="162" xr:uid="{00000000-0005-0000-0000-000048000000}"/>
    <cellStyle name="Standard 5 3 2 3 2" xfId="574" xr:uid="{00000000-0005-0000-0000-0000FA000000}"/>
    <cellStyle name="Standard 5 3 2 3 2 2" xfId="1400" xr:uid="{00000000-0005-0000-0000-0000FA000000}"/>
    <cellStyle name="Standard 5 3 2 3 3" xfId="990" xr:uid="{00000000-0005-0000-0000-000048000000}"/>
    <cellStyle name="Standard 5 3 2 4" xfId="277" xr:uid="{00000000-0005-0000-0000-000026000000}"/>
    <cellStyle name="Standard 5 3 2 4 2" xfId="689" xr:uid="{00000000-0005-0000-0000-0000FB000000}"/>
    <cellStyle name="Standard 5 3 2 4 2 2" xfId="1515" xr:uid="{00000000-0005-0000-0000-0000FB000000}"/>
    <cellStyle name="Standard 5 3 2 4 3" xfId="1105" xr:uid="{00000000-0005-0000-0000-000026000000}"/>
    <cellStyle name="Standard 5 3 2 5" xfId="332" xr:uid="{00000000-0005-0000-0000-000048000000}"/>
    <cellStyle name="Standard 5 3 2 5 2" xfId="744" xr:uid="{00000000-0005-0000-0000-0000FC000000}"/>
    <cellStyle name="Standard 5 3 2 5 2 2" xfId="1570" xr:uid="{00000000-0005-0000-0000-0000FC000000}"/>
    <cellStyle name="Standard 5 3 2 5 3" xfId="1160" xr:uid="{00000000-0005-0000-0000-000048000000}"/>
    <cellStyle name="Standard 5 3 2 6" xfId="459" xr:uid="{00000000-0005-0000-0000-0000F6000000}"/>
    <cellStyle name="Standard 5 3 2 6 2" xfId="1285" xr:uid="{00000000-0005-0000-0000-0000F6000000}"/>
    <cellStyle name="Standard 5 3 2 7" xfId="875" xr:uid="{00000000-0005-0000-0000-000026000000}"/>
    <cellStyle name="Standard 5 3 3" xfId="77" xr:uid="{00000000-0005-0000-0000-000025000000}"/>
    <cellStyle name="Standard 5 3 3 2" xfId="192" xr:uid="{00000000-0005-0000-0000-00004A000000}"/>
    <cellStyle name="Standard 5 3 3 2 2" xfId="604" xr:uid="{00000000-0005-0000-0000-0000FE000000}"/>
    <cellStyle name="Standard 5 3 3 2 2 2" xfId="1430" xr:uid="{00000000-0005-0000-0000-0000FE000000}"/>
    <cellStyle name="Standard 5 3 3 2 3" xfId="1020" xr:uid="{00000000-0005-0000-0000-00004A000000}"/>
    <cellStyle name="Standard 5 3 3 3" xfId="362" xr:uid="{00000000-0005-0000-0000-00004A000000}"/>
    <cellStyle name="Standard 5 3 3 3 2" xfId="774" xr:uid="{00000000-0005-0000-0000-0000FF000000}"/>
    <cellStyle name="Standard 5 3 3 3 2 2" xfId="1600" xr:uid="{00000000-0005-0000-0000-0000FF000000}"/>
    <cellStyle name="Standard 5 3 3 3 3" xfId="1190" xr:uid="{00000000-0005-0000-0000-00004A000000}"/>
    <cellStyle name="Standard 5 3 3 4" xfId="489" xr:uid="{00000000-0005-0000-0000-0000FD000000}"/>
    <cellStyle name="Standard 5 3 3 4 2" xfId="1315" xr:uid="{00000000-0005-0000-0000-0000FD000000}"/>
    <cellStyle name="Standard 5 3 3 5" xfId="905" xr:uid="{00000000-0005-0000-0000-000025000000}"/>
    <cellStyle name="Standard 5 3 4" xfId="137" xr:uid="{00000000-0005-0000-0000-000047000000}"/>
    <cellStyle name="Standard 5 3 4 2" xfId="549" xr:uid="{00000000-0005-0000-0000-000000010000}"/>
    <cellStyle name="Standard 5 3 4 2 2" xfId="1375" xr:uid="{00000000-0005-0000-0000-000000010000}"/>
    <cellStyle name="Standard 5 3 4 3" xfId="965" xr:uid="{00000000-0005-0000-0000-000047000000}"/>
    <cellStyle name="Standard 5 3 5" xfId="252" xr:uid="{00000000-0005-0000-0000-000025000000}"/>
    <cellStyle name="Standard 5 3 5 2" xfId="664" xr:uid="{00000000-0005-0000-0000-000001010000}"/>
    <cellStyle name="Standard 5 3 5 2 2" xfId="1490" xr:uid="{00000000-0005-0000-0000-000001010000}"/>
    <cellStyle name="Standard 5 3 5 3" xfId="1080" xr:uid="{00000000-0005-0000-0000-000025000000}"/>
    <cellStyle name="Standard 5 3 6" xfId="307" xr:uid="{00000000-0005-0000-0000-000047000000}"/>
    <cellStyle name="Standard 5 3 6 2" xfId="719" xr:uid="{00000000-0005-0000-0000-000002010000}"/>
    <cellStyle name="Standard 5 3 6 2 2" xfId="1545" xr:uid="{00000000-0005-0000-0000-000002010000}"/>
    <cellStyle name="Standard 5 3 6 3" xfId="1135" xr:uid="{00000000-0005-0000-0000-000047000000}"/>
    <cellStyle name="Standard 5 3 7" xfId="434" xr:uid="{00000000-0005-0000-0000-0000F5000000}"/>
    <cellStyle name="Standard 5 3 7 2" xfId="1260" xr:uid="{00000000-0005-0000-0000-0000F5000000}"/>
    <cellStyle name="Standard 5 3 8" xfId="850" xr:uid="{00000000-0005-0000-0000-000025000000}"/>
    <cellStyle name="Standard 5 4" xfId="25" xr:uid="{00000000-0005-0000-0000-000027000000}"/>
    <cellStyle name="Standard 5 4 2" xfId="50" xr:uid="{00000000-0005-0000-0000-000028000000}"/>
    <cellStyle name="Standard 5 4 2 2" xfId="106" xr:uid="{00000000-0005-0000-0000-000028000000}"/>
    <cellStyle name="Standard 5 4 2 2 2" xfId="221" xr:uid="{00000000-0005-0000-0000-00004D000000}"/>
    <cellStyle name="Standard 5 4 2 2 2 2" xfId="633" xr:uid="{00000000-0005-0000-0000-000006010000}"/>
    <cellStyle name="Standard 5 4 2 2 2 2 2" xfId="1459" xr:uid="{00000000-0005-0000-0000-000006010000}"/>
    <cellStyle name="Standard 5 4 2 2 2 3" xfId="1049" xr:uid="{00000000-0005-0000-0000-00004D000000}"/>
    <cellStyle name="Standard 5 4 2 2 3" xfId="391" xr:uid="{00000000-0005-0000-0000-00004D000000}"/>
    <cellStyle name="Standard 5 4 2 2 3 2" xfId="803" xr:uid="{00000000-0005-0000-0000-000007010000}"/>
    <cellStyle name="Standard 5 4 2 2 3 2 2" xfId="1629" xr:uid="{00000000-0005-0000-0000-000007010000}"/>
    <cellStyle name="Standard 5 4 2 2 3 3" xfId="1219" xr:uid="{00000000-0005-0000-0000-00004D000000}"/>
    <cellStyle name="Standard 5 4 2 2 4" xfId="518" xr:uid="{00000000-0005-0000-0000-000005010000}"/>
    <cellStyle name="Standard 5 4 2 2 4 2" xfId="1344" xr:uid="{00000000-0005-0000-0000-000005010000}"/>
    <cellStyle name="Standard 5 4 2 2 5" xfId="934" xr:uid="{00000000-0005-0000-0000-000028000000}"/>
    <cellStyle name="Standard 5 4 2 3" xfId="166" xr:uid="{00000000-0005-0000-0000-00004C000000}"/>
    <cellStyle name="Standard 5 4 2 3 2" xfId="578" xr:uid="{00000000-0005-0000-0000-000008010000}"/>
    <cellStyle name="Standard 5 4 2 3 2 2" xfId="1404" xr:uid="{00000000-0005-0000-0000-000008010000}"/>
    <cellStyle name="Standard 5 4 2 3 3" xfId="994" xr:uid="{00000000-0005-0000-0000-00004C000000}"/>
    <cellStyle name="Standard 5 4 2 4" xfId="281" xr:uid="{00000000-0005-0000-0000-000028000000}"/>
    <cellStyle name="Standard 5 4 2 4 2" xfId="693" xr:uid="{00000000-0005-0000-0000-000009010000}"/>
    <cellStyle name="Standard 5 4 2 4 2 2" xfId="1519" xr:uid="{00000000-0005-0000-0000-000009010000}"/>
    <cellStyle name="Standard 5 4 2 4 3" xfId="1109" xr:uid="{00000000-0005-0000-0000-000028000000}"/>
    <cellStyle name="Standard 5 4 2 5" xfId="336" xr:uid="{00000000-0005-0000-0000-00004C000000}"/>
    <cellStyle name="Standard 5 4 2 5 2" xfId="748" xr:uid="{00000000-0005-0000-0000-00000A010000}"/>
    <cellStyle name="Standard 5 4 2 5 2 2" xfId="1574" xr:uid="{00000000-0005-0000-0000-00000A010000}"/>
    <cellStyle name="Standard 5 4 2 5 3" xfId="1164" xr:uid="{00000000-0005-0000-0000-00004C000000}"/>
    <cellStyle name="Standard 5 4 2 6" xfId="463" xr:uid="{00000000-0005-0000-0000-000004010000}"/>
    <cellStyle name="Standard 5 4 2 6 2" xfId="1289" xr:uid="{00000000-0005-0000-0000-000004010000}"/>
    <cellStyle name="Standard 5 4 2 7" xfId="879" xr:uid="{00000000-0005-0000-0000-000028000000}"/>
    <cellStyle name="Standard 5 4 3" xfId="81" xr:uid="{00000000-0005-0000-0000-000027000000}"/>
    <cellStyle name="Standard 5 4 3 2" xfId="196" xr:uid="{00000000-0005-0000-0000-00004E000000}"/>
    <cellStyle name="Standard 5 4 3 2 2" xfId="608" xr:uid="{00000000-0005-0000-0000-00000C010000}"/>
    <cellStyle name="Standard 5 4 3 2 2 2" xfId="1434" xr:uid="{00000000-0005-0000-0000-00000C010000}"/>
    <cellStyle name="Standard 5 4 3 2 3" xfId="1024" xr:uid="{00000000-0005-0000-0000-00004E000000}"/>
    <cellStyle name="Standard 5 4 3 3" xfId="366" xr:uid="{00000000-0005-0000-0000-00004E000000}"/>
    <cellStyle name="Standard 5 4 3 3 2" xfId="778" xr:uid="{00000000-0005-0000-0000-00000D010000}"/>
    <cellStyle name="Standard 5 4 3 3 2 2" xfId="1604" xr:uid="{00000000-0005-0000-0000-00000D010000}"/>
    <cellStyle name="Standard 5 4 3 3 3" xfId="1194" xr:uid="{00000000-0005-0000-0000-00004E000000}"/>
    <cellStyle name="Standard 5 4 3 4" xfId="493" xr:uid="{00000000-0005-0000-0000-00000B010000}"/>
    <cellStyle name="Standard 5 4 3 4 2" xfId="1319" xr:uid="{00000000-0005-0000-0000-00000B010000}"/>
    <cellStyle name="Standard 5 4 3 5" xfId="909" xr:uid="{00000000-0005-0000-0000-000027000000}"/>
    <cellStyle name="Standard 5 4 4" xfId="141" xr:uid="{00000000-0005-0000-0000-00004B000000}"/>
    <cellStyle name="Standard 5 4 4 2" xfId="553" xr:uid="{00000000-0005-0000-0000-00000E010000}"/>
    <cellStyle name="Standard 5 4 4 2 2" xfId="1379" xr:uid="{00000000-0005-0000-0000-00000E010000}"/>
    <cellStyle name="Standard 5 4 4 3" xfId="969" xr:uid="{00000000-0005-0000-0000-00004B000000}"/>
    <cellStyle name="Standard 5 4 5" xfId="256" xr:uid="{00000000-0005-0000-0000-000027000000}"/>
    <cellStyle name="Standard 5 4 5 2" xfId="668" xr:uid="{00000000-0005-0000-0000-00000F010000}"/>
    <cellStyle name="Standard 5 4 5 2 2" xfId="1494" xr:uid="{00000000-0005-0000-0000-00000F010000}"/>
    <cellStyle name="Standard 5 4 5 3" xfId="1084" xr:uid="{00000000-0005-0000-0000-000027000000}"/>
    <cellStyle name="Standard 5 4 6" xfId="311" xr:uid="{00000000-0005-0000-0000-00004B000000}"/>
    <cellStyle name="Standard 5 4 6 2" xfId="723" xr:uid="{00000000-0005-0000-0000-000010010000}"/>
    <cellStyle name="Standard 5 4 6 2 2" xfId="1549" xr:uid="{00000000-0005-0000-0000-000010010000}"/>
    <cellStyle name="Standard 5 4 6 3" xfId="1139" xr:uid="{00000000-0005-0000-0000-00004B000000}"/>
    <cellStyle name="Standard 5 4 7" xfId="438" xr:uid="{00000000-0005-0000-0000-000003010000}"/>
    <cellStyle name="Standard 5 4 7 2" xfId="1264" xr:uid="{00000000-0005-0000-0000-000003010000}"/>
    <cellStyle name="Standard 5 4 8" xfId="854" xr:uid="{00000000-0005-0000-0000-000027000000}"/>
    <cellStyle name="Standard 5 5" xfId="29" xr:uid="{00000000-0005-0000-0000-000029000000}"/>
    <cellStyle name="Standard 5 5 2" xfId="54" xr:uid="{00000000-0005-0000-0000-00002A000000}"/>
    <cellStyle name="Standard 5 5 2 2" xfId="110" xr:uid="{00000000-0005-0000-0000-00002A000000}"/>
    <cellStyle name="Standard 5 5 2 2 2" xfId="225" xr:uid="{00000000-0005-0000-0000-000051000000}"/>
    <cellStyle name="Standard 5 5 2 2 2 2" xfId="637" xr:uid="{00000000-0005-0000-0000-000014010000}"/>
    <cellStyle name="Standard 5 5 2 2 2 2 2" xfId="1463" xr:uid="{00000000-0005-0000-0000-000014010000}"/>
    <cellStyle name="Standard 5 5 2 2 2 3" xfId="1053" xr:uid="{00000000-0005-0000-0000-000051000000}"/>
    <cellStyle name="Standard 5 5 2 2 3" xfId="395" xr:uid="{00000000-0005-0000-0000-000051000000}"/>
    <cellStyle name="Standard 5 5 2 2 3 2" xfId="807" xr:uid="{00000000-0005-0000-0000-000015010000}"/>
    <cellStyle name="Standard 5 5 2 2 3 2 2" xfId="1633" xr:uid="{00000000-0005-0000-0000-000015010000}"/>
    <cellStyle name="Standard 5 5 2 2 3 3" xfId="1223" xr:uid="{00000000-0005-0000-0000-000051000000}"/>
    <cellStyle name="Standard 5 5 2 2 4" xfId="522" xr:uid="{00000000-0005-0000-0000-000013010000}"/>
    <cellStyle name="Standard 5 5 2 2 4 2" xfId="1348" xr:uid="{00000000-0005-0000-0000-000013010000}"/>
    <cellStyle name="Standard 5 5 2 2 5" xfId="938" xr:uid="{00000000-0005-0000-0000-00002A000000}"/>
    <cellStyle name="Standard 5 5 2 3" xfId="170" xr:uid="{00000000-0005-0000-0000-000050000000}"/>
    <cellStyle name="Standard 5 5 2 3 2" xfId="582" xr:uid="{00000000-0005-0000-0000-000016010000}"/>
    <cellStyle name="Standard 5 5 2 3 2 2" xfId="1408" xr:uid="{00000000-0005-0000-0000-000016010000}"/>
    <cellStyle name="Standard 5 5 2 3 3" xfId="998" xr:uid="{00000000-0005-0000-0000-000050000000}"/>
    <cellStyle name="Standard 5 5 2 4" xfId="285" xr:uid="{00000000-0005-0000-0000-00002A000000}"/>
    <cellStyle name="Standard 5 5 2 4 2" xfId="697" xr:uid="{00000000-0005-0000-0000-000017010000}"/>
    <cellStyle name="Standard 5 5 2 4 2 2" xfId="1523" xr:uid="{00000000-0005-0000-0000-000017010000}"/>
    <cellStyle name="Standard 5 5 2 4 3" xfId="1113" xr:uid="{00000000-0005-0000-0000-00002A000000}"/>
    <cellStyle name="Standard 5 5 2 5" xfId="340" xr:uid="{00000000-0005-0000-0000-000050000000}"/>
    <cellStyle name="Standard 5 5 2 5 2" xfId="752" xr:uid="{00000000-0005-0000-0000-000018010000}"/>
    <cellStyle name="Standard 5 5 2 5 2 2" xfId="1578" xr:uid="{00000000-0005-0000-0000-000018010000}"/>
    <cellStyle name="Standard 5 5 2 5 3" xfId="1168" xr:uid="{00000000-0005-0000-0000-000050000000}"/>
    <cellStyle name="Standard 5 5 2 6" xfId="467" xr:uid="{00000000-0005-0000-0000-000012010000}"/>
    <cellStyle name="Standard 5 5 2 6 2" xfId="1293" xr:uid="{00000000-0005-0000-0000-000012010000}"/>
    <cellStyle name="Standard 5 5 2 7" xfId="883" xr:uid="{00000000-0005-0000-0000-00002A000000}"/>
    <cellStyle name="Standard 5 5 3" xfId="85" xr:uid="{00000000-0005-0000-0000-000029000000}"/>
    <cellStyle name="Standard 5 5 3 2" xfId="200" xr:uid="{00000000-0005-0000-0000-000052000000}"/>
    <cellStyle name="Standard 5 5 3 2 2" xfId="612" xr:uid="{00000000-0005-0000-0000-00001A010000}"/>
    <cellStyle name="Standard 5 5 3 2 2 2" xfId="1438" xr:uid="{00000000-0005-0000-0000-00001A010000}"/>
    <cellStyle name="Standard 5 5 3 2 3" xfId="1028" xr:uid="{00000000-0005-0000-0000-000052000000}"/>
    <cellStyle name="Standard 5 5 3 3" xfId="370" xr:uid="{00000000-0005-0000-0000-000052000000}"/>
    <cellStyle name="Standard 5 5 3 3 2" xfId="782" xr:uid="{00000000-0005-0000-0000-00001B010000}"/>
    <cellStyle name="Standard 5 5 3 3 2 2" xfId="1608" xr:uid="{00000000-0005-0000-0000-00001B010000}"/>
    <cellStyle name="Standard 5 5 3 3 3" xfId="1198" xr:uid="{00000000-0005-0000-0000-000052000000}"/>
    <cellStyle name="Standard 5 5 3 4" xfId="497" xr:uid="{00000000-0005-0000-0000-000019010000}"/>
    <cellStyle name="Standard 5 5 3 4 2" xfId="1323" xr:uid="{00000000-0005-0000-0000-000019010000}"/>
    <cellStyle name="Standard 5 5 3 5" xfId="913" xr:uid="{00000000-0005-0000-0000-000029000000}"/>
    <cellStyle name="Standard 5 5 4" xfId="145" xr:uid="{00000000-0005-0000-0000-00004F000000}"/>
    <cellStyle name="Standard 5 5 4 2" xfId="557" xr:uid="{00000000-0005-0000-0000-00001C010000}"/>
    <cellStyle name="Standard 5 5 4 2 2" xfId="1383" xr:uid="{00000000-0005-0000-0000-00001C010000}"/>
    <cellStyle name="Standard 5 5 4 3" xfId="973" xr:uid="{00000000-0005-0000-0000-00004F000000}"/>
    <cellStyle name="Standard 5 5 5" xfId="260" xr:uid="{00000000-0005-0000-0000-000029000000}"/>
    <cellStyle name="Standard 5 5 5 2" xfId="672" xr:uid="{00000000-0005-0000-0000-00001D010000}"/>
    <cellStyle name="Standard 5 5 5 2 2" xfId="1498" xr:uid="{00000000-0005-0000-0000-00001D010000}"/>
    <cellStyle name="Standard 5 5 5 3" xfId="1088" xr:uid="{00000000-0005-0000-0000-000029000000}"/>
    <cellStyle name="Standard 5 5 6" xfId="315" xr:uid="{00000000-0005-0000-0000-00004F000000}"/>
    <cellStyle name="Standard 5 5 6 2" xfId="727" xr:uid="{00000000-0005-0000-0000-00001E010000}"/>
    <cellStyle name="Standard 5 5 6 2 2" xfId="1553" xr:uid="{00000000-0005-0000-0000-00001E010000}"/>
    <cellStyle name="Standard 5 5 6 3" xfId="1143" xr:uid="{00000000-0005-0000-0000-00004F000000}"/>
    <cellStyle name="Standard 5 5 7" xfId="442" xr:uid="{00000000-0005-0000-0000-000011010000}"/>
    <cellStyle name="Standard 5 5 7 2" xfId="1268" xr:uid="{00000000-0005-0000-0000-000011010000}"/>
    <cellStyle name="Standard 5 5 8" xfId="858" xr:uid="{00000000-0005-0000-0000-000029000000}"/>
    <cellStyle name="Standard 5 6" xfId="34" xr:uid="{00000000-0005-0000-0000-00002B000000}"/>
    <cellStyle name="Standard 5 6 2" xfId="90" xr:uid="{00000000-0005-0000-0000-00002B000000}"/>
    <cellStyle name="Standard 5 6 2 2" xfId="205" xr:uid="{00000000-0005-0000-0000-000054000000}"/>
    <cellStyle name="Standard 5 6 2 2 2" xfId="617" xr:uid="{00000000-0005-0000-0000-000021010000}"/>
    <cellStyle name="Standard 5 6 2 2 2 2" xfId="1443" xr:uid="{00000000-0005-0000-0000-000021010000}"/>
    <cellStyle name="Standard 5 6 2 2 3" xfId="1033" xr:uid="{00000000-0005-0000-0000-000054000000}"/>
    <cellStyle name="Standard 5 6 2 3" xfId="375" xr:uid="{00000000-0005-0000-0000-000054000000}"/>
    <cellStyle name="Standard 5 6 2 3 2" xfId="787" xr:uid="{00000000-0005-0000-0000-000022010000}"/>
    <cellStyle name="Standard 5 6 2 3 2 2" xfId="1613" xr:uid="{00000000-0005-0000-0000-000022010000}"/>
    <cellStyle name="Standard 5 6 2 3 3" xfId="1203" xr:uid="{00000000-0005-0000-0000-000054000000}"/>
    <cellStyle name="Standard 5 6 2 4" xfId="502" xr:uid="{00000000-0005-0000-0000-000020010000}"/>
    <cellStyle name="Standard 5 6 2 4 2" xfId="1328" xr:uid="{00000000-0005-0000-0000-000020010000}"/>
    <cellStyle name="Standard 5 6 2 5" xfId="918" xr:uid="{00000000-0005-0000-0000-00002B000000}"/>
    <cellStyle name="Standard 5 6 3" xfId="150" xr:uid="{00000000-0005-0000-0000-000053000000}"/>
    <cellStyle name="Standard 5 6 3 2" xfId="562" xr:uid="{00000000-0005-0000-0000-000023010000}"/>
    <cellStyle name="Standard 5 6 3 2 2" xfId="1388" xr:uid="{00000000-0005-0000-0000-000023010000}"/>
    <cellStyle name="Standard 5 6 3 3" xfId="978" xr:uid="{00000000-0005-0000-0000-000053000000}"/>
    <cellStyle name="Standard 5 6 4" xfId="265" xr:uid="{00000000-0005-0000-0000-00002B000000}"/>
    <cellStyle name="Standard 5 6 4 2" xfId="677" xr:uid="{00000000-0005-0000-0000-000024010000}"/>
    <cellStyle name="Standard 5 6 4 2 2" xfId="1503" xr:uid="{00000000-0005-0000-0000-000024010000}"/>
    <cellStyle name="Standard 5 6 4 3" xfId="1093" xr:uid="{00000000-0005-0000-0000-00002B000000}"/>
    <cellStyle name="Standard 5 6 5" xfId="320" xr:uid="{00000000-0005-0000-0000-000053000000}"/>
    <cellStyle name="Standard 5 6 5 2" xfId="732" xr:uid="{00000000-0005-0000-0000-000025010000}"/>
    <cellStyle name="Standard 5 6 5 2 2" xfId="1558" xr:uid="{00000000-0005-0000-0000-000025010000}"/>
    <cellStyle name="Standard 5 6 5 3" xfId="1148" xr:uid="{00000000-0005-0000-0000-000053000000}"/>
    <cellStyle name="Standard 5 6 6" xfId="447" xr:uid="{00000000-0005-0000-0000-00001F010000}"/>
    <cellStyle name="Standard 5 6 6 2" xfId="1273" xr:uid="{00000000-0005-0000-0000-00001F010000}"/>
    <cellStyle name="Standard 5 6 7" xfId="863" xr:uid="{00000000-0005-0000-0000-00002B000000}"/>
    <cellStyle name="Standard 5 7" xfId="59" xr:uid="{00000000-0005-0000-0000-00002C000000}"/>
    <cellStyle name="Standard 5 7 2" xfId="114" xr:uid="{00000000-0005-0000-0000-00002C000000}"/>
    <cellStyle name="Standard 5 7 2 2" xfId="229" xr:uid="{00000000-0005-0000-0000-000056000000}"/>
    <cellStyle name="Standard 5 7 2 2 2" xfId="641" xr:uid="{00000000-0005-0000-0000-000028010000}"/>
    <cellStyle name="Standard 5 7 2 2 2 2" xfId="1467" xr:uid="{00000000-0005-0000-0000-000028010000}"/>
    <cellStyle name="Standard 5 7 2 2 3" xfId="1057" xr:uid="{00000000-0005-0000-0000-000056000000}"/>
    <cellStyle name="Standard 5 7 2 3" xfId="399" xr:uid="{00000000-0005-0000-0000-000056000000}"/>
    <cellStyle name="Standard 5 7 2 3 2" xfId="811" xr:uid="{00000000-0005-0000-0000-000029010000}"/>
    <cellStyle name="Standard 5 7 2 3 2 2" xfId="1637" xr:uid="{00000000-0005-0000-0000-000029010000}"/>
    <cellStyle name="Standard 5 7 2 3 3" xfId="1227" xr:uid="{00000000-0005-0000-0000-000056000000}"/>
    <cellStyle name="Standard 5 7 2 4" xfId="526" xr:uid="{00000000-0005-0000-0000-000027010000}"/>
    <cellStyle name="Standard 5 7 2 4 2" xfId="1352" xr:uid="{00000000-0005-0000-0000-000027010000}"/>
    <cellStyle name="Standard 5 7 2 5" xfId="942" xr:uid="{00000000-0005-0000-0000-00002C000000}"/>
    <cellStyle name="Standard 5 7 3" xfId="174" xr:uid="{00000000-0005-0000-0000-000055000000}"/>
    <cellStyle name="Standard 5 7 3 2" xfId="586" xr:uid="{00000000-0005-0000-0000-00002A010000}"/>
    <cellStyle name="Standard 5 7 3 2 2" xfId="1412" xr:uid="{00000000-0005-0000-0000-00002A010000}"/>
    <cellStyle name="Standard 5 7 3 3" xfId="1002" xr:uid="{00000000-0005-0000-0000-000055000000}"/>
    <cellStyle name="Standard 5 7 4" xfId="289" xr:uid="{00000000-0005-0000-0000-00002C000000}"/>
    <cellStyle name="Standard 5 7 4 2" xfId="701" xr:uid="{00000000-0005-0000-0000-00002B010000}"/>
    <cellStyle name="Standard 5 7 4 2 2" xfId="1527" xr:uid="{00000000-0005-0000-0000-00002B010000}"/>
    <cellStyle name="Standard 5 7 4 3" xfId="1117" xr:uid="{00000000-0005-0000-0000-00002C000000}"/>
    <cellStyle name="Standard 5 7 5" xfId="344" xr:uid="{00000000-0005-0000-0000-000055000000}"/>
    <cellStyle name="Standard 5 7 5 2" xfId="756" xr:uid="{00000000-0005-0000-0000-00002C010000}"/>
    <cellStyle name="Standard 5 7 5 2 2" xfId="1582" xr:uid="{00000000-0005-0000-0000-00002C010000}"/>
    <cellStyle name="Standard 5 7 5 3" xfId="1172" xr:uid="{00000000-0005-0000-0000-000055000000}"/>
    <cellStyle name="Standard 5 7 6" xfId="471" xr:uid="{00000000-0005-0000-0000-000026010000}"/>
    <cellStyle name="Standard 5 7 6 2" xfId="1297" xr:uid="{00000000-0005-0000-0000-000026010000}"/>
    <cellStyle name="Standard 5 7 7" xfId="887" xr:uid="{00000000-0005-0000-0000-00002C000000}"/>
    <cellStyle name="Standard 5 8" xfId="65" xr:uid="{00000000-0005-0000-0000-000022000000}"/>
    <cellStyle name="Standard 5 8 2" xfId="180" xr:uid="{00000000-0005-0000-0000-000057000000}"/>
    <cellStyle name="Standard 5 8 2 2" xfId="592" xr:uid="{00000000-0005-0000-0000-00002E010000}"/>
    <cellStyle name="Standard 5 8 2 2 2" xfId="1418" xr:uid="{00000000-0005-0000-0000-00002E010000}"/>
    <cellStyle name="Standard 5 8 2 3" xfId="1008" xr:uid="{00000000-0005-0000-0000-000057000000}"/>
    <cellStyle name="Standard 5 8 3" xfId="350" xr:uid="{00000000-0005-0000-0000-000057000000}"/>
    <cellStyle name="Standard 5 8 3 2" xfId="762" xr:uid="{00000000-0005-0000-0000-00002F010000}"/>
    <cellStyle name="Standard 5 8 3 2 2" xfId="1588" xr:uid="{00000000-0005-0000-0000-00002F010000}"/>
    <cellStyle name="Standard 5 8 3 3" xfId="1178" xr:uid="{00000000-0005-0000-0000-000057000000}"/>
    <cellStyle name="Standard 5 8 4" xfId="477" xr:uid="{00000000-0005-0000-0000-00002D010000}"/>
    <cellStyle name="Standard 5 8 4 2" xfId="1303" xr:uid="{00000000-0005-0000-0000-00002D010000}"/>
    <cellStyle name="Standard 5 8 5" xfId="893" xr:uid="{00000000-0005-0000-0000-000022000000}"/>
    <cellStyle name="Standard 5 9" xfId="119" xr:uid="{00000000-0005-0000-0000-000005000000}"/>
    <cellStyle name="Standard 5 9 2" xfId="234" xr:uid="{00000000-0005-0000-0000-000058000000}"/>
    <cellStyle name="Standard 5 9 2 2" xfId="646" xr:uid="{00000000-0005-0000-0000-000031010000}"/>
    <cellStyle name="Standard 5 9 2 2 2" xfId="1472" xr:uid="{00000000-0005-0000-0000-000031010000}"/>
    <cellStyle name="Standard 5 9 2 3" xfId="1062" xr:uid="{00000000-0005-0000-0000-000058000000}"/>
    <cellStyle name="Standard 5 9 3" xfId="404" xr:uid="{00000000-0005-0000-0000-000058000000}"/>
    <cellStyle name="Standard 5 9 3 2" xfId="816" xr:uid="{00000000-0005-0000-0000-000032010000}"/>
    <cellStyle name="Standard 5 9 3 2 2" xfId="1642" xr:uid="{00000000-0005-0000-0000-000032010000}"/>
    <cellStyle name="Standard 5 9 3 3" xfId="1232" xr:uid="{00000000-0005-0000-0000-000058000000}"/>
    <cellStyle name="Standard 5 9 4" xfId="531" xr:uid="{00000000-0005-0000-0000-000030010000}"/>
    <cellStyle name="Standard 5 9 4 2" xfId="1357" xr:uid="{00000000-0005-0000-0000-000030010000}"/>
    <cellStyle name="Standard 5 9 5" xfId="947" xr:uid="{00000000-0005-0000-0000-000005000000}"/>
    <cellStyle name="Standard 6" xfId="9" xr:uid="{00000000-0005-0000-0000-00002D000000}"/>
    <cellStyle name="Standard 6 2" xfId="36" xr:uid="{00000000-0005-0000-0000-00002E000000}"/>
    <cellStyle name="Standard 6 2 2" xfId="92" xr:uid="{00000000-0005-0000-0000-00002E000000}"/>
    <cellStyle name="Standard 6 2 2 2" xfId="207" xr:uid="{00000000-0005-0000-0000-00005B000000}"/>
    <cellStyle name="Standard 6 2 2 2 2" xfId="619" xr:uid="{00000000-0005-0000-0000-000036010000}"/>
    <cellStyle name="Standard 6 2 2 2 2 2" xfId="1445" xr:uid="{00000000-0005-0000-0000-000036010000}"/>
    <cellStyle name="Standard 6 2 2 2 3" xfId="1035" xr:uid="{00000000-0005-0000-0000-00005B000000}"/>
    <cellStyle name="Standard 6 2 2 3" xfId="377" xr:uid="{00000000-0005-0000-0000-00005B000000}"/>
    <cellStyle name="Standard 6 2 2 3 2" xfId="789" xr:uid="{00000000-0005-0000-0000-000037010000}"/>
    <cellStyle name="Standard 6 2 2 3 2 2" xfId="1615" xr:uid="{00000000-0005-0000-0000-000037010000}"/>
    <cellStyle name="Standard 6 2 2 3 3" xfId="1205" xr:uid="{00000000-0005-0000-0000-00005B000000}"/>
    <cellStyle name="Standard 6 2 2 4" xfId="504" xr:uid="{00000000-0005-0000-0000-000035010000}"/>
    <cellStyle name="Standard 6 2 2 4 2" xfId="1330" xr:uid="{00000000-0005-0000-0000-000035010000}"/>
    <cellStyle name="Standard 6 2 2 5" xfId="920" xr:uid="{00000000-0005-0000-0000-00002E000000}"/>
    <cellStyle name="Standard 6 2 3" xfId="152" xr:uid="{00000000-0005-0000-0000-00005A000000}"/>
    <cellStyle name="Standard 6 2 3 2" xfId="564" xr:uid="{00000000-0005-0000-0000-000038010000}"/>
    <cellStyle name="Standard 6 2 3 2 2" xfId="1390" xr:uid="{00000000-0005-0000-0000-000038010000}"/>
    <cellStyle name="Standard 6 2 3 3" xfId="980" xr:uid="{00000000-0005-0000-0000-00005A000000}"/>
    <cellStyle name="Standard 6 2 4" xfId="267" xr:uid="{00000000-0005-0000-0000-00002E000000}"/>
    <cellStyle name="Standard 6 2 4 2" xfId="679" xr:uid="{00000000-0005-0000-0000-000039010000}"/>
    <cellStyle name="Standard 6 2 4 2 2" xfId="1505" xr:uid="{00000000-0005-0000-0000-000039010000}"/>
    <cellStyle name="Standard 6 2 4 3" xfId="1095" xr:uid="{00000000-0005-0000-0000-00002E000000}"/>
    <cellStyle name="Standard 6 2 5" xfId="322" xr:uid="{00000000-0005-0000-0000-00005A000000}"/>
    <cellStyle name="Standard 6 2 5 2" xfId="734" xr:uid="{00000000-0005-0000-0000-00003A010000}"/>
    <cellStyle name="Standard 6 2 5 2 2" xfId="1560" xr:uid="{00000000-0005-0000-0000-00003A010000}"/>
    <cellStyle name="Standard 6 2 5 3" xfId="1150" xr:uid="{00000000-0005-0000-0000-00005A000000}"/>
    <cellStyle name="Standard 6 2 6" xfId="449" xr:uid="{00000000-0005-0000-0000-000034010000}"/>
    <cellStyle name="Standard 6 2 6 2" xfId="1275" xr:uid="{00000000-0005-0000-0000-000034010000}"/>
    <cellStyle name="Standard 6 2 7" xfId="865" xr:uid="{00000000-0005-0000-0000-00002E000000}"/>
    <cellStyle name="Standard 6 3" xfId="67" xr:uid="{00000000-0005-0000-0000-00002D000000}"/>
    <cellStyle name="Standard 6 3 2" xfId="182" xr:uid="{00000000-0005-0000-0000-00005C000000}"/>
    <cellStyle name="Standard 6 3 2 2" xfId="594" xr:uid="{00000000-0005-0000-0000-00003C010000}"/>
    <cellStyle name="Standard 6 3 2 2 2" xfId="1420" xr:uid="{00000000-0005-0000-0000-00003C010000}"/>
    <cellStyle name="Standard 6 3 2 3" xfId="1010" xr:uid="{00000000-0005-0000-0000-00005C000000}"/>
    <cellStyle name="Standard 6 3 3" xfId="352" xr:uid="{00000000-0005-0000-0000-00005C000000}"/>
    <cellStyle name="Standard 6 3 3 2" xfId="764" xr:uid="{00000000-0005-0000-0000-00003D010000}"/>
    <cellStyle name="Standard 6 3 3 2 2" xfId="1590" xr:uid="{00000000-0005-0000-0000-00003D010000}"/>
    <cellStyle name="Standard 6 3 3 3" xfId="1180" xr:uid="{00000000-0005-0000-0000-00005C000000}"/>
    <cellStyle name="Standard 6 3 4" xfId="479" xr:uid="{00000000-0005-0000-0000-00003B010000}"/>
    <cellStyle name="Standard 6 3 4 2" xfId="1305" xr:uid="{00000000-0005-0000-0000-00003B010000}"/>
    <cellStyle name="Standard 6 3 5" xfId="895" xr:uid="{00000000-0005-0000-0000-00002D000000}"/>
    <cellStyle name="Standard 6 4" xfId="127" xr:uid="{00000000-0005-0000-0000-000059000000}"/>
    <cellStyle name="Standard 6 4 2" xfId="539" xr:uid="{00000000-0005-0000-0000-00003E010000}"/>
    <cellStyle name="Standard 6 4 2 2" xfId="1365" xr:uid="{00000000-0005-0000-0000-00003E010000}"/>
    <cellStyle name="Standard 6 4 3" xfId="955" xr:uid="{00000000-0005-0000-0000-000059000000}"/>
    <cellStyle name="Standard 6 5" xfId="242" xr:uid="{00000000-0005-0000-0000-00002D000000}"/>
    <cellStyle name="Standard 6 5 2" xfId="654" xr:uid="{00000000-0005-0000-0000-00003F010000}"/>
    <cellStyle name="Standard 6 5 2 2" xfId="1480" xr:uid="{00000000-0005-0000-0000-00003F010000}"/>
    <cellStyle name="Standard 6 5 3" xfId="1070" xr:uid="{00000000-0005-0000-0000-00002D000000}"/>
    <cellStyle name="Standard 6 6" xfId="297" xr:uid="{00000000-0005-0000-0000-000059000000}"/>
    <cellStyle name="Standard 6 6 2" xfId="709" xr:uid="{00000000-0005-0000-0000-000040010000}"/>
    <cellStyle name="Standard 6 6 2 2" xfId="1535" xr:uid="{00000000-0005-0000-0000-000040010000}"/>
    <cellStyle name="Standard 6 6 3" xfId="1125" xr:uid="{00000000-0005-0000-0000-000059000000}"/>
    <cellStyle name="Standard 6 7" xfId="424" xr:uid="{00000000-0005-0000-0000-000033010000}"/>
    <cellStyle name="Standard 6 7 2" xfId="1250" xr:uid="{00000000-0005-0000-0000-000033010000}"/>
    <cellStyle name="Standard 6 8" xfId="840" xr:uid="{00000000-0005-0000-0000-00002D000000}"/>
    <cellStyle name="Standard 7" xfId="10" xr:uid="{00000000-0005-0000-0000-00002F000000}"/>
    <cellStyle name="Standard 7 10" xfId="128" xr:uid="{00000000-0005-0000-0000-00005D000000}"/>
    <cellStyle name="Standard 7 10 2" xfId="540" xr:uid="{00000000-0005-0000-0000-000042010000}"/>
    <cellStyle name="Standard 7 10 2 2" xfId="1366" xr:uid="{00000000-0005-0000-0000-000042010000}"/>
    <cellStyle name="Standard 7 10 3" xfId="956" xr:uid="{00000000-0005-0000-0000-00005D000000}"/>
    <cellStyle name="Standard 7 11" xfId="243" xr:uid="{00000000-0005-0000-0000-00002F000000}"/>
    <cellStyle name="Standard 7 11 2" xfId="655" xr:uid="{00000000-0005-0000-0000-000043010000}"/>
    <cellStyle name="Standard 7 11 2 2" xfId="1481" xr:uid="{00000000-0005-0000-0000-000043010000}"/>
    <cellStyle name="Standard 7 11 3" xfId="1071" xr:uid="{00000000-0005-0000-0000-00002F000000}"/>
    <cellStyle name="Standard 7 12" xfId="298" xr:uid="{00000000-0005-0000-0000-00005D000000}"/>
    <cellStyle name="Standard 7 12 2" xfId="710" xr:uid="{00000000-0005-0000-0000-000044010000}"/>
    <cellStyle name="Standard 7 12 2 2" xfId="1536" xr:uid="{00000000-0005-0000-0000-000044010000}"/>
    <cellStyle name="Standard 7 12 3" xfId="1126" xr:uid="{00000000-0005-0000-0000-00005D000000}"/>
    <cellStyle name="Standard 7 13" xfId="410" xr:uid="{00000000-0005-0000-0000-000006000000}"/>
    <cellStyle name="Standard 7 13 2" xfId="820" xr:uid="{00000000-0005-0000-0000-000045010000}"/>
    <cellStyle name="Standard 7 13 2 2" xfId="1646" xr:uid="{00000000-0005-0000-0000-000045010000}"/>
    <cellStyle name="Standard 7 13 3" xfId="1236" xr:uid="{00000000-0005-0000-0000-000006000000}"/>
    <cellStyle name="Standard 7 14" xfId="415" xr:uid="{00000000-0005-0000-0000-000005000000}"/>
    <cellStyle name="Standard 7 14 2" xfId="825" xr:uid="{00000000-0005-0000-0000-000046010000}"/>
    <cellStyle name="Standard 7 14 2 2" xfId="1651" xr:uid="{00000000-0005-0000-0000-000046010000}"/>
    <cellStyle name="Standard 7 14 3" xfId="1241" xr:uid="{00000000-0005-0000-0000-000005000000}"/>
    <cellStyle name="Standard 7 15" xfId="425" xr:uid="{00000000-0005-0000-0000-000041010000}"/>
    <cellStyle name="Standard 7 15 2" xfId="1251" xr:uid="{00000000-0005-0000-0000-000041010000}"/>
    <cellStyle name="Standard 7 16" xfId="829" xr:uid="{00000000-0005-0000-0000-000005000000}"/>
    <cellStyle name="Standard 7 16 2" xfId="1655" xr:uid="{00000000-0005-0000-0000-000005000000}"/>
    <cellStyle name="Standard 7 17" xfId="841" xr:uid="{00000000-0005-0000-0000-00002F000000}"/>
    <cellStyle name="Standard 7 18" xfId="1660" xr:uid="{00000000-0005-0000-0000-000006000000}"/>
    <cellStyle name="Standard 7 2" xfId="15" xr:uid="{00000000-0005-0000-0000-000030000000}"/>
    <cellStyle name="Standard 7 2 2" xfId="40" xr:uid="{00000000-0005-0000-0000-000031000000}"/>
    <cellStyle name="Standard 7 2 2 2" xfId="96" xr:uid="{00000000-0005-0000-0000-000031000000}"/>
    <cellStyle name="Standard 7 2 2 2 2" xfId="211" xr:uid="{00000000-0005-0000-0000-000060000000}"/>
    <cellStyle name="Standard 7 2 2 2 2 2" xfId="623" xr:uid="{00000000-0005-0000-0000-00004A010000}"/>
    <cellStyle name="Standard 7 2 2 2 2 2 2" xfId="1449" xr:uid="{00000000-0005-0000-0000-00004A010000}"/>
    <cellStyle name="Standard 7 2 2 2 2 3" xfId="1039" xr:uid="{00000000-0005-0000-0000-000060000000}"/>
    <cellStyle name="Standard 7 2 2 2 3" xfId="381" xr:uid="{00000000-0005-0000-0000-000060000000}"/>
    <cellStyle name="Standard 7 2 2 2 3 2" xfId="793" xr:uid="{00000000-0005-0000-0000-00004B010000}"/>
    <cellStyle name="Standard 7 2 2 2 3 2 2" xfId="1619" xr:uid="{00000000-0005-0000-0000-00004B010000}"/>
    <cellStyle name="Standard 7 2 2 2 3 3" xfId="1209" xr:uid="{00000000-0005-0000-0000-000060000000}"/>
    <cellStyle name="Standard 7 2 2 2 4" xfId="508" xr:uid="{00000000-0005-0000-0000-000049010000}"/>
    <cellStyle name="Standard 7 2 2 2 4 2" xfId="1334" xr:uid="{00000000-0005-0000-0000-000049010000}"/>
    <cellStyle name="Standard 7 2 2 2 5" xfId="924" xr:uid="{00000000-0005-0000-0000-000031000000}"/>
    <cellStyle name="Standard 7 2 2 3" xfId="156" xr:uid="{00000000-0005-0000-0000-00005F000000}"/>
    <cellStyle name="Standard 7 2 2 3 2" xfId="568" xr:uid="{00000000-0005-0000-0000-00004C010000}"/>
    <cellStyle name="Standard 7 2 2 3 2 2" xfId="1394" xr:uid="{00000000-0005-0000-0000-00004C010000}"/>
    <cellStyle name="Standard 7 2 2 3 3" xfId="984" xr:uid="{00000000-0005-0000-0000-00005F000000}"/>
    <cellStyle name="Standard 7 2 2 4" xfId="271" xr:uid="{00000000-0005-0000-0000-000031000000}"/>
    <cellStyle name="Standard 7 2 2 4 2" xfId="683" xr:uid="{00000000-0005-0000-0000-00004D010000}"/>
    <cellStyle name="Standard 7 2 2 4 2 2" xfId="1509" xr:uid="{00000000-0005-0000-0000-00004D010000}"/>
    <cellStyle name="Standard 7 2 2 4 3" xfId="1099" xr:uid="{00000000-0005-0000-0000-000031000000}"/>
    <cellStyle name="Standard 7 2 2 5" xfId="326" xr:uid="{00000000-0005-0000-0000-00005F000000}"/>
    <cellStyle name="Standard 7 2 2 5 2" xfId="738" xr:uid="{00000000-0005-0000-0000-00004E010000}"/>
    <cellStyle name="Standard 7 2 2 5 2 2" xfId="1564" xr:uid="{00000000-0005-0000-0000-00004E010000}"/>
    <cellStyle name="Standard 7 2 2 5 3" xfId="1154" xr:uid="{00000000-0005-0000-0000-00005F000000}"/>
    <cellStyle name="Standard 7 2 2 6" xfId="453" xr:uid="{00000000-0005-0000-0000-000048010000}"/>
    <cellStyle name="Standard 7 2 2 6 2" xfId="1279" xr:uid="{00000000-0005-0000-0000-000048010000}"/>
    <cellStyle name="Standard 7 2 2 7" xfId="869" xr:uid="{00000000-0005-0000-0000-000031000000}"/>
    <cellStyle name="Standard 7 2 3" xfId="71" xr:uid="{00000000-0005-0000-0000-000030000000}"/>
    <cellStyle name="Standard 7 2 3 2" xfId="186" xr:uid="{00000000-0005-0000-0000-000061000000}"/>
    <cellStyle name="Standard 7 2 3 2 2" xfId="598" xr:uid="{00000000-0005-0000-0000-000050010000}"/>
    <cellStyle name="Standard 7 2 3 2 2 2" xfId="1424" xr:uid="{00000000-0005-0000-0000-000050010000}"/>
    <cellStyle name="Standard 7 2 3 2 3" xfId="1014" xr:uid="{00000000-0005-0000-0000-000061000000}"/>
    <cellStyle name="Standard 7 2 3 3" xfId="356" xr:uid="{00000000-0005-0000-0000-000061000000}"/>
    <cellStyle name="Standard 7 2 3 3 2" xfId="768" xr:uid="{00000000-0005-0000-0000-000051010000}"/>
    <cellStyle name="Standard 7 2 3 3 2 2" xfId="1594" xr:uid="{00000000-0005-0000-0000-000051010000}"/>
    <cellStyle name="Standard 7 2 3 3 3" xfId="1184" xr:uid="{00000000-0005-0000-0000-000061000000}"/>
    <cellStyle name="Standard 7 2 3 4" xfId="483" xr:uid="{00000000-0005-0000-0000-00004F010000}"/>
    <cellStyle name="Standard 7 2 3 4 2" xfId="1309" xr:uid="{00000000-0005-0000-0000-00004F010000}"/>
    <cellStyle name="Standard 7 2 3 5" xfId="899" xr:uid="{00000000-0005-0000-0000-000030000000}"/>
    <cellStyle name="Standard 7 2 4" xfId="131" xr:uid="{00000000-0005-0000-0000-00005E000000}"/>
    <cellStyle name="Standard 7 2 4 2" xfId="543" xr:uid="{00000000-0005-0000-0000-000052010000}"/>
    <cellStyle name="Standard 7 2 4 2 2" xfId="1369" xr:uid="{00000000-0005-0000-0000-000052010000}"/>
    <cellStyle name="Standard 7 2 4 3" xfId="959" xr:uid="{00000000-0005-0000-0000-00005E000000}"/>
    <cellStyle name="Standard 7 2 5" xfId="246" xr:uid="{00000000-0005-0000-0000-000030000000}"/>
    <cellStyle name="Standard 7 2 5 2" xfId="658" xr:uid="{00000000-0005-0000-0000-000053010000}"/>
    <cellStyle name="Standard 7 2 5 2 2" xfId="1484" xr:uid="{00000000-0005-0000-0000-000053010000}"/>
    <cellStyle name="Standard 7 2 5 3" xfId="1074" xr:uid="{00000000-0005-0000-0000-000030000000}"/>
    <cellStyle name="Standard 7 2 6" xfId="301" xr:uid="{00000000-0005-0000-0000-00005E000000}"/>
    <cellStyle name="Standard 7 2 6 2" xfId="713" xr:uid="{00000000-0005-0000-0000-000054010000}"/>
    <cellStyle name="Standard 7 2 6 2 2" xfId="1539" xr:uid="{00000000-0005-0000-0000-000054010000}"/>
    <cellStyle name="Standard 7 2 6 3" xfId="1129" xr:uid="{00000000-0005-0000-0000-00005E000000}"/>
    <cellStyle name="Standard 7 2 7" xfId="428" xr:uid="{00000000-0005-0000-0000-000047010000}"/>
    <cellStyle name="Standard 7 2 7 2" xfId="1254" xr:uid="{00000000-0005-0000-0000-000047010000}"/>
    <cellStyle name="Standard 7 2 8" xfId="844" xr:uid="{00000000-0005-0000-0000-000030000000}"/>
    <cellStyle name="Standard 7 3" xfId="19" xr:uid="{00000000-0005-0000-0000-000032000000}"/>
    <cellStyle name="Standard 7 3 2" xfId="44" xr:uid="{00000000-0005-0000-0000-000033000000}"/>
    <cellStyle name="Standard 7 3 2 2" xfId="100" xr:uid="{00000000-0005-0000-0000-000033000000}"/>
    <cellStyle name="Standard 7 3 2 2 2" xfId="215" xr:uid="{00000000-0005-0000-0000-000064000000}"/>
    <cellStyle name="Standard 7 3 2 2 2 2" xfId="627" xr:uid="{00000000-0005-0000-0000-000058010000}"/>
    <cellStyle name="Standard 7 3 2 2 2 2 2" xfId="1453" xr:uid="{00000000-0005-0000-0000-000058010000}"/>
    <cellStyle name="Standard 7 3 2 2 2 3" xfId="1043" xr:uid="{00000000-0005-0000-0000-000064000000}"/>
    <cellStyle name="Standard 7 3 2 2 3" xfId="385" xr:uid="{00000000-0005-0000-0000-000064000000}"/>
    <cellStyle name="Standard 7 3 2 2 3 2" xfId="797" xr:uid="{00000000-0005-0000-0000-000059010000}"/>
    <cellStyle name="Standard 7 3 2 2 3 2 2" xfId="1623" xr:uid="{00000000-0005-0000-0000-000059010000}"/>
    <cellStyle name="Standard 7 3 2 2 3 3" xfId="1213" xr:uid="{00000000-0005-0000-0000-000064000000}"/>
    <cellStyle name="Standard 7 3 2 2 4" xfId="512" xr:uid="{00000000-0005-0000-0000-000057010000}"/>
    <cellStyle name="Standard 7 3 2 2 4 2" xfId="1338" xr:uid="{00000000-0005-0000-0000-000057010000}"/>
    <cellStyle name="Standard 7 3 2 2 5" xfId="928" xr:uid="{00000000-0005-0000-0000-000033000000}"/>
    <cellStyle name="Standard 7 3 2 3" xfId="160" xr:uid="{00000000-0005-0000-0000-000063000000}"/>
    <cellStyle name="Standard 7 3 2 3 2" xfId="572" xr:uid="{00000000-0005-0000-0000-00005A010000}"/>
    <cellStyle name="Standard 7 3 2 3 2 2" xfId="1398" xr:uid="{00000000-0005-0000-0000-00005A010000}"/>
    <cellStyle name="Standard 7 3 2 3 3" xfId="988" xr:uid="{00000000-0005-0000-0000-000063000000}"/>
    <cellStyle name="Standard 7 3 2 4" xfId="275" xr:uid="{00000000-0005-0000-0000-000033000000}"/>
    <cellStyle name="Standard 7 3 2 4 2" xfId="687" xr:uid="{00000000-0005-0000-0000-00005B010000}"/>
    <cellStyle name="Standard 7 3 2 4 2 2" xfId="1513" xr:uid="{00000000-0005-0000-0000-00005B010000}"/>
    <cellStyle name="Standard 7 3 2 4 3" xfId="1103" xr:uid="{00000000-0005-0000-0000-000033000000}"/>
    <cellStyle name="Standard 7 3 2 5" xfId="330" xr:uid="{00000000-0005-0000-0000-000063000000}"/>
    <cellStyle name="Standard 7 3 2 5 2" xfId="742" xr:uid="{00000000-0005-0000-0000-00005C010000}"/>
    <cellStyle name="Standard 7 3 2 5 2 2" xfId="1568" xr:uid="{00000000-0005-0000-0000-00005C010000}"/>
    <cellStyle name="Standard 7 3 2 5 3" xfId="1158" xr:uid="{00000000-0005-0000-0000-000063000000}"/>
    <cellStyle name="Standard 7 3 2 6" xfId="457" xr:uid="{00000000-0005-0000-0000-000056010000}"/>
    <cellStyle name="Standard 7 3 2 6 2" xfId="1283" xr:uid="{00000000-0005-0000-0000-000056010000}"/>
    <cellStyle name="Standard 7 3 2 7" xfId="873" xr:uid="{00000000-0005-0000-0000-000033000000}"/>
    <cellStyle name="Standard 7 3 3" xfId="75" xr:uid="{00000000-0005-0000-0000-000032000000}"/>
    <cellStyle name="Standard 7 3 3 2" xfId="190" xr:uid="{00000000-0005-0000-0000-000065000000}"/>
    <cellStyle name="Standard 7 3 3 2 2" xfId="602" xr:uid="{00000000-0005-0000-0000-00005E010000}"/>
    <cellStyle name="Standard 7 3 3 2 2 2" xfId="1428" xr:uid="{00000000-0005-0000-0000-00005E010000}"/>
    <cellStyle name="Standard 7 3 3 2 3" xfId="1018" xr:uid="{00000000-0005-0000-0000-000065000000}"/>
    <cellStyle name="Standard 7 3 3 3" xfId="360" xr:uid="{00000000-0005-0000-0000-000065000000}"/>
    <cellStyle name="Standard 7 3 3 3 2" xfId="772" xr:uid="{00000000-0005-0000-0000-00005F010000}"/>
    <cellStyle name="Standard 7 3 3 3 2 2" xfId="1598" xr:uid="{00000000-0005-0000-0000-00005F010000}"/>
    <cellStyle name="Standard 7 3 3 3 3" xfId="1188" xr:uid="{00000000-0005-0000-0000-000065000000}"/>
    <cellStyle name="Standard 7 3 3 4" xfId="487" xr:uid="{00000000-0005-0000-0000-00005D010000}"/>
    <cellStyle name="Standard 7 3 3 4 2" xfId="1313" xr:uid="{00000000-0005-0000-0000-00005D010000}"/>
    <cellStyle name="Standard 7 3 3 5" xfId="903" xr:uid="{00000000-0005-0000-0000-000032000000}"/>
    <cellStyle name="Standard 7 3 4" xfId="135" xr:uid="{00000000-0005-0000-0000-000062000000}"/>
    <cellStyle name="Standard 7 3 4 2" xfId="547" xr:uid="{00000000-0005-0000-0000-000060010000}"/>
    <cellStyle name="Standard 7 3 4 2 2" xfId="1373" xr:uid="{00000000-0005-0000-0000-000060010000}"/>
    <cellStyle name="Standard 7 3 4 3" xfId="963" xr:uid="{00000000-0005-0000-0000-000062000000}"/>
    <cellStyle name="Standard 7 3 5" xfId="250" xr:uid="{00000000-0005-0000-0000-000032000000}"/>
    <cellStyle name="Standard 7 3 5 2" xfId="662" xr:uid="{00000000-0005-0000-0000-000061010000}"/>
    <cellStyle name="Standard 7 3 5 2 2" xfId="1488" xr:uid="{00000000-0005-0000-0000-000061010000}"/>
    <cellStyle name="Standard 7 3 5 3" xfId="1078" xr:uid="{00000000-0005-0000-0000-000032000000}"/>
    <cellStyle name="Standard 7 3 6" xfId="305" xr:uid="{00000000-0005-0000-0000-000062000000}"/>
    <cellStyle name="Standard 7 3 6 2" xfId="717" xr:uid="{00000000-0005-0000-0000-000062010000}"/>
    <cellStyle name="Standard 7 3 6 2 2" xfId="1543" xr:uid="{00000000-0005-0000-0000-000062010000}"/>
    <cellStyle name="Standard 7 3 6 3" xfId="1133" xr:uid="{00000000-0005-0000-0000-000062000000}"/>
    <cellStyle name="Standard 7 3 7" xfId="432" xr:uid="{00000000-0005-0000-0000-000055010000}"/>
    <cellStyle name="Standard 7 3 7 2" xfId="1258" xr:uid="{00000000-0005-0000-0000-000055010000}"/>
    <cellStyle name="Standard 7 3 8" xfId="848" xr:uid="{00000000-0005-0000-0000-000032000000}"/>
    <cellStyle name="Standard 7 4" xfId="23" xr:uid="{00000000-0005-0000-0000-000034000000}"/>
    <cellStyle name="Standard 7 4 2" xfId="48" xr:uid="{00000000-0005-0000-0000-000035000000}"/>
    <cellStyle name="Standard 7 4 2 2" xfId="104" xr:uid="{00000000-0005-0000-0000-000035000000}"/>
    <cellStyle name="Standard 7 4 2 2 2" xfId="219" xr:uid="{00000000-0005-0000-0000-000068000000}"/>
    <cellStyle name="Standard 7 4 2 2 2 2" xfId="631" xr:uid="{00000000-0005-0000-0000-000066010000}"/>
    <cellStyle name="Standard 7 4 2 2 2 2 2" xfId="1457" xr:uid="{00000000-0005-0000-0000-000066010000}"/>
    <cellStyle name="Standard 7 4 2 2 2 3" xfId="1047" xr:uid="{00000000-0005-0000-0000-000068000000}"/>
    <cellStyle name="Standard 7 4 2 2 3" xfId="389" xr:uid="{00000000-0005-0000-0000-000068000000}"/>
    <cellStyle name="Standard 7 4 2 2 3 2" xfId="801" xr:uid="{00000000-0005-0000-0000-000067010000}"/>
    <cellStyle name="Standard 7 4 2 2 3 2 2" xfId="1627" xr:uid="{00000000-0005-0000-0000-000067010000}"/>
    <cellStyle name="Standard 7 4 2 2 3 3" xfId="1217" xr:uid="{00000000-0005-0000-0000-000068000000}"/>
    <cellStyle name="Standard 7 4 2 2 4" xfId="516" xr:uid="{00000000-0005-0000-0000-000065010000}"/>
    <cellStyle name="Standard 7 4 2 2 4 2" xfId="1342" xr:uid="{00000000-0005-0000-0000-000065010000}"/>
    <cellStyle name="Standard 7 4 2 2 5" xfId="932" xr:uid="{00000000-0005-0000-0000-000035000000}"/>
    <cellStyle name="Standard 7 4 2 3" xfId="164" xr:uid="{00000000-0005-0000-0000-000067000000}"/>
    <cellStyle name="Standard 7 4 2 3 2" xfId="576" xr:uid="{00000000-0005-0000-0000-000068010000}"/>
    <cellStyle name="Standard 7 4 2 3 2 2" xfId="1402" xr:uid="{00000000-0005-0000-0000-000068010000}"/>
    <cellStyle name="Standard 7 4 2 3 3" xfId="992" xr:uid="{00000000-0005-0000-0000-000067000000}"/>
    <cellStyle name="Standard 7 4 2 4" xfId="279" xr:uid="{00000000-0005-0000-0000-000035000000}"/>
    <cellStyle name="Standard 7 4 2 4 2" xfId="691" xr:uid="{00000000-0005-0000-0000-000069010000}"/>
    <cellStyle name="Standard 7 4 2 4 2 2" xfId="1517" xr:uid="{00000000-0005-0000-0000-000069010000}"/>
    <cellStyle name="Standard 7 4 2 4 3" xfId="1107" xr:uid="{00000000-0005-0000-0000-000035000000}"/>
    <cellStyle name="Standard 7 4 2 5" xfId="334" xr:uid="{00000000-0005-0000-0000-000067000000}"/>
    <cellStyle name="Standard 7 4 2 5 2" xfId="746" xr:uid="{00000000-0005-0000-0000-00006A010000}"/>
    <cellStyle name="Standard 7 4 2 5 2 2" xfId="1572" xr:uid="{00000000-0005-0000-0000-00006A010000}"/>
    <cellStyle name="Standard 7 4 2 5 3" xfId="1162" xr:uid="{00000000-0005-0000-0000-000067000000}"/>
    <cellStyle name="Standard 7 4 2 6" xfId="461" xr:uid="{00000000-0005-0000-0000-000064010000}"/>
    <cellStyle name="Standard 7 4 2 6 2" xfId="1287" xr:uid="{00000000-0005-0000-0000-000064010000}"/>
    <cellStyle name="Standard 7 4 2 7" xfId="877" xr:uid="{00000000-0005-0000-0000-000035000000}"/>
    <cellStyle name="Standard 7 4 3" xfId="79" xr:uid="{00000000-0005-0000-0000-000034000000}"/>
    <cellStyle name="Standard 7 4 3 2" xfId="194" xr:uid="{00000000-0005-0000-0000-000069000000}"/>
    <cellStyle name="Standard 7 4 3 2 2" xfId="606" xr:uid="{00000000-0005-0000-0000-00006C010000}"/>
    <cellStyle name="Standard 7 4 3 2 2 2" xfId="1432" xr:uid="{00000000-0005-0000-0000-00006C010000}"/>
    <cellStyle name="Standard 7 4 3 2 3" xfId="1022" xr:uid="{00000000-0005-0000-0000-000069000000}"/>
    <cellStyle name="Standard 7 4 3 3" xfId="364" xr:uid="{00000000-0005-0000-0000-000069000000}"/>
    <cellStyle name="Standard 7 4 3 3 2" xfId="776" xr:uid="{00000000-0005-0000-0000-00006D010000}"/>
    <cellStyle name="Standard 7 4 3 3 2 2" xfId="1602" xr:uid="{00000000-0005-0000-0000-00006D010000}"/>
    <cellStyle name="Standard 7 4 3 3 3" xfId="1192" xr:uid="{00000000-0005-0000-0000-000069000000}"/>
    <cellStyle name="Standard 7 4 3 4" xfId="491" xr:uid="{00000000-0005-0000-0000-00006B010000}"/>
    <cellStyle name="Standard 7 4 3 4 2" xfId="1317" xr:uid="{00000000-0005-0000-0000-00006B010000}"/>
    <cellStyle name="Standard 7 4 3 5" xfId="907" xr:uid="{00000000-0005-0000-0000-000034000000}"/>
    <cellStyle name="Standard 7 4 4" xfId="139" xr:uid="{00000000-0005-0000-0000-000066000000}"/>
    <cellStyle name="Standard 7 4 4 2" xfId="551" xr:uid="{00000000-0005-0000-0000-00006E010000}"/>
    <cellStyle name="Standard 7 4 4 2 2" xfId="1377" xr:uid="{00000000-0005-0000-0000-00006E010000}"/>
    <cellStyle name="Standard 7 4 4 3" xfId="967" xr:uid="{00000000-0005-0000-0000-000066000000}"/>
    <cellStyle name="Standard 7 4 5" xfId="254" xr:uid="{00000000-0005-0000-0000-000034000000}"/>
    <cellStyle name="Standard 7 4 5 2" xfId="666" xr:uid="{00000000-0005-0000-0000-00006F010000}"/>
    <cellStyle name="Standard 7 4 5 2 2" xfId="1492" xr:uid="{00000000-0005-0000-0000-00006F010000}"/>
    <cellStyle name="Standard 7 4 5 3" xfId="1082" xr:uid="{00000000-0005-0000-0000-000034000000}"/>
    <cellStyle name="Standard 7 4 6" xfId="309" xr:uid="{00000000-0005-0000-0000-000066000000}"/>
    <cellStyle name="Standard 7 4 6 2" xfId="721" xr:uid="{00000000-0005-0000-0000-000070010000}"/>
    <cellStyle name="Standard 7 4 6 2 2" xfId="1547" xr:uid="{00000000-0005-0000-0000-000070010000}"/>
    <cellStyle name="Standard 7 4 6 3" xfId="1137" xr:uid="{00000000-0005-0000-0000-000066000000}"/>
    <cellStyle name="Standard 7 4 7" xfId="436" xr:uid="{00000000-0005-0000-0000-000063010000}"/>
    <cellStyle name="Standard 7 4 7 2" xfId="1262" xr:uid="{00000000-0005-0000-0000-000063010000}"/>
    <cellStyle name="Standard 7 4 8" xfId="852" xr:uid="{00000000-0005-0000-0000-000034000000}"/>
    <cellStyle name="Standard 7 5" xfId="27" xr:uid="{00000000-0005-0000-0000-000036000000}"/>
    <cellStyle name="Standard 7 5 2" xfId="52" xr:uid="{00000000-0005-0000-0000-000037000000}"/>
    <cellStyle name="Standard 7 5 2 2" xfId="108" xr:uid="{00000000-0005-0000-0000-000037000000}"/>
    <cellStyle name="Standard 7 5 2 2 2" xfId="223" xr:uid="{00000000-0005-0000-0000-00006C000000}"/>
    <cellStyle name="Standard 7 5 2 2 2 2" xfId="635" xr:uid="{00000000-0005-0000-0000-000074010000}"/>
    <cellStyle name="Standard 7 5 2 2 2 2 2" xfId="1461" xr:uid="{00000000-0005-0000-0000-000074010000}"/>
    <cellStyle name="Standard 7 5 2 2 2 3" xfId="1051" xr:uid="{00000000-0005-0000-0000-00006C000000}"/>
    <cellStyle name="Standard 7 5 2 2 3" xfId="393" xr:uid="{00000000-0005-0000-0000-00006C000000}"/>
    <cellStyle name="Standard 7 5 2 2 3 2" xfId="805" xr:uid="{00000000-0005-0000-0000-000075010000}"/>
    <cellStyle name="Standard 7 5 2 2 3 2 2" xfId="1631" xr:uid="{00000000-0005-0000-0000-000075010000}"/>
    <cellStyle name="Standard 7 5 2 2 3 3" xfId="1221" xr:uid="{00000000-0005-0000-0000-00006C000000}"/>
    <cellStyle name="Standard 7 5 2 2 4" xfId="520" xr:uid="{00000000-0005-0000-0000-000073010000}"/>
    <cellStyle name="Standard 7 5 2 2 4 2" xfId="1346" xr:uid="{00000000-0005-0000-0000-000073010000}"/>
    <cellStyle name="Standard 7 5 2 2 5" xfId="936" xr:uid="{00000000-0005-0000-0000-000037000000}"/>
    <cellStyle name="Standard 7 5 2 3" xfId="168" xr:uid="{00000000-0005-0000-0000-00006B000000}"/>
    <cellStyle name="Standard 7 5 2 3 2" xfId="580" xr:uid="{00000000-0005-0000-0000-000076010000}"/>
    <cellStyle name="Standard 7 5 2 3 2 2" xfId="1406" xr:uid="{00000000-0005-0000-0000-000076010000}"/>
    <cellStyle name="Standard 7 5 2 3 3" xfId="996" xr:uid="{00000000-0005-0000-0000-00006B000000}"/>
    <cellStyle name="Standard 7 5 2 4" xfId="283" xr:uid="{00000000-0005-0000-0000-000037000000}"/>
    <cellStyle name="Standard 7 5 2 4 2" xfId="695" xr:uid="{00000000-0005-0000-0000-000077010000}"/>
    <cellStyle name="Standard 7 5 2 4 2 2" xfId="1521" xr:uid="{00000000-0005-0000-0000-000077010000}"/>
    <cellStyle name="Standard 7 5 2 4 3" xfId="1111" xr:uid="{00000000-0005-0000-0000-000037000000}"/>
    <cellStyle name="Standard 7 5 2 5" xfId="338" xr:uid="{00000000-0005-0000-0000-00006B000000}"/>
    <cellStyle name="Standard 7 5 2 5 2" xfId="750" xr:uid="{00000000-0005-0000-0000-000078010000}"/>
    <cellStyle name="Standard 7 5 2 5 2 2" xfId="1576" xr:uid="{00000000-0005-0000-0000-000078010000}"/>
    <cellStyle name="Standard 7 5 2 5 3" xfId="1166" xr:uid="{00000000-0005-0000-0000-00006B000000}"/>
    <cellStyle name="Standard 7 5 2 6" xfId="465" xr:uid="{00000000-0005-0000-0000-000072010000}"/>
    <cellStyle name="Standard 7 5 2 6 2" xfId="1291" xr:uid="{00000000-0005-0000-0000-000072010000}"/>
    <cellStyle name="Standard 7 5 2 7" xfId="881" xr:uid="{00000000-0005-0000-0000-000037000000}"/>
    <cellStyle name="Standard 7 5 3" xfId="83" xr:uid="{00000000-0005-0000-0000-000036000000}"/>
    <cellStyle name="Standard 7 5 3 2" xfId="198" xr:uid="{00000000-0005-0000-0000-00006D000000}"/>
    <cellStyle name="Standard 7 5 3 2 2" xfId="610" xr:uid="{00000000-0005-0000-0000-00007A010000}"/>
    <cellStyle name="Standard 7 5 3 2 2 2" xfId="1436" xr:uid="{00000000-0005-0000-0000-00007A010000}"/>
    <cellStyle name="Standard 7 5 3 2 3" xfId="1026" xr:uid="{00000000-0005-0000-0000-00006D000000}"/>
    <cellStyle name="Standard 7 5 3 3" xfId="368" xr:uid="{00000000-0005-0000-0000-00006D000000}"/>
    <cellStyle name="Standard 7 5 3 3 2" xfId="780" xr:uid="{00000000-0005-0000-0000-00007B010000}"/>
    <cellStyle name="Standard 7 5 3 3 2 2" xfId="1606" xr:uid="{00000000-0005-0000-0000-00007B010000}"/>
    <cellStyle name="Standard 7 5 3 3 3" xfId="1196" xr:uid="{00000000-0005-0000-0000-00006D000000}"/>
    <cellStyle name="Standard 7 5 3 4" xfId="495" xr:uid="{00000000-0005-0000-0000-000079010000}"/>
    <cellStyle name="Standard 7 5 3 4 2" xfId="1321" xr:uid="{00000000-0005-0000-0000-000079010000}"/>
    <cellStyle name="Standard 7 5 3 5" xfId="911" xr:uid="{00000000-0005-0000-0000-000036000000}"/>
    <cellStyle name="Standard 7 5 4" xfId="143" xr:uid="{00000000-0005-0000-0000-00006A000000}"/>
    <cellStyle name="Standard 7 5 4 2" xfId="555" xr:uid="{00000000-0005-0000-0000-00007C010000}"/>
    <cellStyle name="Standard 7 5 4 2 2" xfId="1381" xr:uid="{00000000-0005-0000-0000-00007C010000}"/>
    <cellStyle name="Standard 7 5 4 3" xfId="971" xr:uid="{00000000-0005-0000-0000-00006A000000}"/>
    <cellStyle name="Standard 7 5 5" xfId="258" xr:uid="{00000000-0005-0000-0000-000036000000}"/>
    <cellStyle name="Standard 7 5 5 2" xfId="670" xr:uid="{00000000-0005-0000-0000-00007D010000}"/>
    <cellStyle name="Standard 7 5 5 2 2" xfId="1496" xr:uid="{00000000-0005-0000-0000-00007D010000}"/>
    <cellStyle name="Standard 7 5 5 3" xfId="1086" xr:uid="{00000000-0005-0000-0000-000036000000}"/>
    <cellStyle name="Standard 7 5 6" xfId="313" xr:uid="{00000000-0005-0000-0000-00006A000000}"/>
    <cellStyle name="Standard 7 5 6 2" xfId="725" xr:uid="{00000000-0005-0000-0000-00007E010000}"/>
    <cellStyle name="Standard 7 5 6 2 2" xfId="1551" xr:uid="{00000000-0005-0000-0000-00007E010000}"/>
    <cellStyle name="Standard 7 5 6 3" xfId="1141" xr:uid="{00000000-0005-0000-0000-00006A000000}"/>
    <cellStyle name="Standard 7 5 7" xfId="440" xr:uid="{00000000-0005-0000-0000-000071010000}"/>
    <cellStyle name="Standard 7 5 7 2" xfId="1266" xr:uid="{00000000-0005-0000-0000-000071010000}"/>
    <cellStyle name="Standard 7 5 8" xfId="856" xr:uid="{00000000-0005-0000-0000-000036000000}"/>
    <cellStyle name="Standard 7 6" xfId="37" xr:uid="{00000000-0005-0000-0000-000038000000}"/>
    <cellStyle name="Standard 7 6 2" xfId="93" xr:uid="{00000000-0005-0000-0000-000038000000}"/>
    <cellStyle name="Standard 7 6 2 2" xfId="208" xr:uid="{00000000-0005-0000-0000-00006F000000}"/>
    <cellStyle name="Standard 7 6 2 2 2" xfId="620" xr:uid="{00000000-0005-0000-0000-000081010000}"/>
    <cellStyle name="Standard 7 6 2 2 2 2" xfId="1446" xr:uid="{00000000-0005-0000-0000-000081010000}"/>
    <cellStyle name="Standard 7 6 2 2 3" xfId="1036" xr:uid="{00000000-0005-0000-0000-00006F000000}"/>
    <cellStyle name="Standard 7 6 2 3" xfId="378" xr:uid="{00000000-0005-0000-0000-00006F000000}"/>
    <cellStyle name="Standard 7 6 2 3 2" xfId="790" xr:uid="{00000000-0005-0000-0000-000082010000}"/>
    <cellStyle name="Standard 7 6 2 3 2 2" xfId="1616" xr:uid="{00000000-0005-0000-0000-000082010000}"/>
    <cellStyle name="Standard 7 6 2 3 3" xfId="1206" xr:uid="{00000000-0005-0000-0000-00006F000000}"/>
    <cellStyle name="Standard 7 6 2 4" xfId="505" xr:uid="{00000000-0005-0000-0000-000080010000}"/>
    <cellStyle name="Standard 7 6 2 4 2" xfId="1331" xr:uid="{00000000-0005-0000-0000-000080010000}"/>
    <cellStyle name="Standard 7 6 2 5" xfId="921" xr:uid="{00000000-0005-0000-0000-000038000000}"/>
    <cellStyle name="Standard 7 6 3" xfId="153" xr:uid="{00000000-0005-0000-0000-00006E000000}"/>
    <cellStyle name="Standard 7 6 3 2" xfId="565" xr:uid="{00000000-0005-0000-0000-000083010000}"/>
    <cellStyle name="Standard 7 6 3 2 2" xfId="1391" xr:uid="{00000000-0005-0000-0000-000083010000}"/>
    <cellStyle name="Standard 7 6 3 3" xfId="981" xr:uid="{00000000-0005-0000-0000-00006E000000}"/>
    <cellStyle name="Standard 7 6 4" xfId="268" xr:uid="{00000000-0005-0000-0000-000038000000}"/>
    <cellStyle name="Standard 7 6 4 2" xfId="680" xr:uid="{00000000-0005-0000-0000-000084010000}"/>
    <cellStyle name="Standard 7 6 4 2 2" xfId="1506" xr:uid="{00000000-0005-0000-0000-000084010000}"/>
    <cellStyle name="Standard 7 6 4 3" xfId="1096" xr:uid="{00000000-0005-0000-0000-000038000000}"/>
    <cellStyle name="Standard 7 6 5" xfId="323" xr:uid="{00000000-0005-0000-0000-00006E000000}"/>
    <cellStyle name="Standard 7 6 5 2" xfId="735" xr:uid="{00000000-0005-0000-0000-000085010000}"/>
    <cellStyle name="Standard 7 6 5 2 2" xfId="1561" xr:uid="{00000000-0005-0000-0000-000085010000}"/>
    <cellStyle name="Standard 7 6 5 3" xfId="1151" xr:uid="{00000000-0005-0000-0000-00006E000000}"/>
    <cellStyle name="Standard 7 6 6" xfId="450" xr:uid="{00000000-0005-0000-0000-00007F010000}"/>
    <cellStyle name="Standard 7 6 6 2" xfId="1276" xr:uid="{00000000-0005-0000-0000-00007F010000}"/>
    <cellStyle name="Standard 7 6 7" xfId="866" xr:uid="{00000000-0005-0000-0000-000038000000}"/>
    <cellStyle name="Standard 7 7" xfId="57" xr:uid="{00000000-0005-0000-0000-000039000000}"/>
    <cellStyle name="Standard 7 7 2" xfId="112" xr:uid="{00000000-0005-0000-0000-000039000000}"/>
    <cellStyle name="Standard 7 7 2 2" xfId="227" xr:uid="{00000000-0005-0000-0000-000071000000}"/>
    <cellStyle name="Standard 7 7 2 2 2" xfId="639" xr:uid="{00000000-0005-0000-0000-000088010000}"/>
    <cellStyle name="Standard 7 7 2 2 2 2" xfId="1465" xr:uid="{00000000-0005-0000-0000-000088010000}"/>
    <cellStyle name="Standard 7 7 2 2 3" xfId="1055" xr:uid="{00000000-0005-0000-0000-000071000000}"/>
    <cellStyle name="Standard 7 7 2 3" xfId="397" xr:uid="{00000000-0005-0000-0000-000071000000}"/>
    <cellStyle name="Standard 7 7 2 3 2" xfId="809" xr:uid="{00000000-0005-0000-0000-000089010000}"/>
    <cellStyle name="Standard 7 7 2 3 2 2" xfId="1635" xr:uid="{00000000-0005-0000-0000-000089010000}"/>
    <cellStyle name="Standard 7 7 2 3 3" xfId="1225" xr:uid="{00000000-0005-0000-0000-000071000000}"/>
    <cellStyle name="Standard 7 7 2 4" xfId="524" xr:uid="{00000000-0005-0000-0000-000087010000}"/>
    <cellStyle name="Standard 7 7 2 4 2" xfId="1350" xr:uid="{00000000-0005-0000-0000-000087010000}"/>
    <cellStyle name="Standard 7 7 2 5" xfId="940" xr:uid="{00000000-0005-0000-0000-000039000000}"/>
    <cellStyle name="Standard 7 7 3" xfId="172" xr:uid="{00000000-0005-0000-0000-000070000000}"/>
    <cellStyle name="Standard 7 7 3 2" xfId="584" xr:uid="{00000000-0005-0000-0000-00008A010000}"/>
    <cellStyle name="Standard 7 7 3 2 2" xfId="1410" xr:uid="{00000000-0005-0000-0000-00008A010000}"/>
    <cellStyle name="Standard 7 7 3 3" xfId="1000" xr:uid="{00000000-0005-0000-0000-000070000000}"/>
    <cellStyle name="Standard 7 7 4" xfId="287" xr:uid="{00000000-0005-0000-0000-000039000000}"/>
    <cellStyle name="Standard 7 7 4 2" xfId="699" xr:uid="{00000000-0005-0000-0000-00008B010000}"/>
    <cellStyle name="Standard 7 7 4 2 2" xfId="1525" xr:uid="{00000000-0005-0000-0000-00008B010000}"/>
    <cellStyle name="Standard 7 7 4 3" xfId="1115" xr:uid="{00000000-0005-0000-0000-000039000000}"/>
    <cellStyle name="Standard 7 7 5" xfId="342" xr:uid="{00000000-0005-0000-0000-000070000000}"/>
    <cellStyle name="Standard 7 7 5 2" xfId="754" xr:uid="{00000000-0005-0000-0000-00008C010000}"/>
    <cellStyle name="Standard 7 7 5 2 2" xfId="1580" xr:uid="{00000000-0005-0000-0000-00008C010000}"/>
    <cellStyle name="Standard 7 7 5 3" xfId="1170" xr:uid="{00000000-0005-0000-0000-000070000000}"/>
    <cellStyle name="Standard 7 7 6" xfId="469" xr:uid="{00000000-0005-0000-0000-000086010000}"/>
    <cellStyle name="Standard 7 7 6 2" xfId="1295" xr:uid="{00000000-0005-0000-0000-000086010000}"/>
    <cellStyle name="Standard 7 7 7" xfId="885" xr:uid="{00000000-0005-0000-0000-000039000000}"/>
    <cellStyle name="Standard 7 8" xfId="68" xr:uid="{00000000-0005-0000-0000-00002F000000}"/>
    <cellStyle name="Standard 7 8 2" xfId="183" xr:uid="{00000000-0005-0000-0000-000072000000}"/>
    <cellStyle name="Standard 7 8 2 2" xfId="595" xr:uid="{00000000-0005-0000-0000-00008E010000}"/>
    <cellStyle name="Standard 7 8 2 2 2" xfId="1421" xr:uid="{00000000-0005-0000-0000-00008E010000}"/>
    <cellStyle name="Standard 7 8 2 3" xfId="1011" xr:uid="{00000000-0005-0000-0000-000072000000}"/>
    <cellStyle name="Standard 7 8 3" xfId="353" xr:uid="{00000000-0005-0000-0000-000072000000}"/>
    <cellStyle name="Standard 7 8 3 2" xfId="765" xr:uid="{00000000-0005-0000-0000-00008F010000}"/>
    <cellStyle name="Standard 7 8 3 2 2" xfId="1591" xr:uid="{00000000-0005-0000-0000-00008F010000}"/>
    <cellStyle name="Standard 7 8 3 3" xfId="1181" xr:uid="{00000000-0005-0000-0000-000072000000}"/>
    <cellStyle name="Standard 7 8 4" xfId="480" xr:uid="{00000000-0005-0000-0000-00008D010000}"/>
    <cellStyle name="Standard 7 8 4 2" xfId="1306" xr:uid="{00000000-0005-0000-0000-00008D010000}"/>
    <cellStyle name="Standard 7 8 5" xfId="896" xr:uid="{00000000-0005-0000-0000-00002F000000}"/>
    <cellStyle name="Standard 7 9" xfId="117" xr:uid="{00000000-0005-0000-0000-000006000000}"/>
    <cellStyle name="Standard 7 9 2" xfId="232" xr:uid="{00000000-0005-0000-0000-000073000000}"/>
    <cellStyle name="Standard 7 9 2 2" xfId="644" xr:uid="{00000000-0005-0000-0000-000091010000}"/>
    <cellStyle name="Standard 7 9 2 2 2" xfId="1470" xr:uid="{00000000-0005-0000-0000-000091010000}"/>
    <cellStyle name="Standard 7 9 2 3" xfId="1060" xr:uid="{00000000-0005-0000-0000-000073000000}"/>
    <cellStyle name="Standard 7 9 3" xfId="402" xr:uid="{00000000-0005-0000-0000-000073000000}"/>
    <cellStyle name="Standard 7 9 3 2" xfId="814" xr:uid="{00000000-0005-0000-0000-000092010000}"/>
    <cellStyle name="Standard 7 9 3 2 2" xfId="1640" xr:uid="{00000000-0005-0000-0000-000092010000}"/>
    <cellStyle name="Standard 7 9 3 3" xfId="1230" xr:uid="{00000000-0005-0000-0000-000073000000}"/>
    <cellStyle name="Standard 7 9 4" xfId="529" xr:uid="{00000000-0005-0000-0000-000090010000}"/>
    <cellStyle name="Standard 7 9 4 2" xfId="1355" xr:uid="{00000000-0005-0000-0000-000090010000}"/>
    <cellStyle name="Standard 7 9 5" xfId="945" xr:uid="{00000000-0005-0000-0000-000006000000}"/>
    <cellStyle name="Standard 8" xfId="11" xr:uid="{00000000-0005-0000-0000-00003A000000}"/>
    <cellStyle name="Standard 8 2" xfId="38" xr:uid="{00000000-0005-0000-0000-00003B000000}"/>
    <cellStyle name="Standard 8 2 2" xfId="94" xr:uid="{00000000-0005-0000-0000-00003B000000}"/>
    <cellStyle name="Standard 8 2 2 2" xfId="209" xr:uid="{00000000-0005-0000-0000-000076000000}"/>
    <cellStyle name="Standard 8 2 2 2 2" xfId="621" xr:uid="{00000000-0005-0000-0000-000096010000}"/>
    <cellStyle name="Standard 8 2 2 2 2 2" xfId="1447" xr:uid="{00000000-0005-0000-0000-000096010000}"/>
    <cellStyle name="Standard 8 2 2 2 3" xfId="1037" xr:uid="{00000000-0005-0000-0000-000076000000}"/>
    <cellStyle name="Standard 8 2 2 3" xfId="379" xr:uid="{00000000-0005-0000-0000-000076000000}"/>
    <cellStyle name="Standard 8 2 2 3 2" xfId="791" xr:uid="{00000000-0005-0000-0000-000097010000}"/>
    <cellStyle name="Standard 8 2 2 3 2 2" xfId="1617" xr:uid="{00000000-0005-0000-0000-000097010000}"/>
    <cellStyle name="Standard 8 2 2 3 3" xfId="1207" xr:uid="{00000000-0005-0000-0000-000076000000}"/>
    <cellStyle name="Standard 8 2 2 4" xfId="506" xr:uid="{00000000-0005-0000-0000-000095010000}"/>
    <cellStyle name="Standard 8 2 2 4 2" xfId="1332" xr:uid="{00000000-0005-0000-0000-000095010000}"/>
    <cellStyle name="Standard 8 2 2 5" xfId="922" xr:uid="{00000000-0005-0000-0000-00003B000000}"/>
    <cellStyle name="Standard 8 2 3" xfId="154" xr:uid="{00000000-0005-0000-0000-000075000000}"/>
    <cellStyle name="Standard 8 2 3 2" xfId="566" xr:uid="{00000000-0005-0000-0000-000098010000}"/>
    <cellStyle name="Standard 8 2 3 2 2" xfId="1392" xr:uid="{00000000-0005-0000-0000-000098010000}"/>
    <cellStyle name="Standard 8 2 3 3" xfId="982" xr:uid="{00000000-0005-0000-0000-000075000000}"/>
    <cellStyle name="Standard 8 2 4" xfId="269" xr:uid="{00000000-0005-0000-0000-00003B000000}"/>
    <cellStyle name="Standard 8 2 4 2" xfId="681" xr:uid="{00000000-0005-0000-0000-000099010000}"/>
    <cellStyle name="Standard 8 2 4 2 2" xfId="1507" xr:uid="{00000000-0005-0000-0000-000099010000}"/>
    <cellStyle name="Standard 8 2 4 3" xfId="1097" xr:uid="{00000000-0005-0000-0000-00003B000000}"/>
    <cellStyle name="Standard 8 2 5" xfId="324" xr:uid="{00000000-0005-0000-0000-000075000000}"/>
    <cellStyle name="Standard 8 2 5 2" xfId="736" xr:uid="{00000000-0005-0000-0000-00009A010000}"/>
    <cellStyle name="Standard 8 2 5 2 2" xfId="1562" xr:uid="{00000000-0005-0000-0000-00009A010000}"/>
    <cellStyle name="Standard 8 2 5 3" xfId="1152" xr:uid="{00000000-0005-0000-0000-000075000000}"/>
    <cellStyle name="Standard 8 2 6" xfId="451" xr:uid="{00000000-0005-0000-0000-000094010000}"/>
    <cellStyle name="Standard 8 2 6 2" xfId="1277" xr:uid="{00000000-0005-0000-0000-000094010000}"/>
    <cellStyle name="Standard 8 2 7" xfId="867" xr:uid="{00000000-0005-0000-0000-00003B000000}"/>
    <cellStyle name="Standard 8 3" xfId="69" xr:uid="{00000000-0005-0000-0000-00003A000000}"/>
    <cellStyle name="Standard 8 3 2" xfId="184" xr:uid="{00000000-0005-0000-0000-000077000000}"/>
    <cellStyle name="Standard 8 3 2 2" xfId="596" xr:uid="{00000000-0005-0000-0000-00009C010000}"/>
    <cellStyle name="Standard 8 3 2 2 2" xfId="1422" xr:uid="{00000000-0005-0000-0000-00009C010000}"/>
    <cellStyle name="Standard 8 3 2 3" xfId="1012" xr:uid="{00000000-0005-0000-0000-000077000000}"/>
    <cellStyle name="Standard 8 3 3" xfId="354" xr:uid="{00000000-0005-0000-0000-000077000000}"/>
    <cellStyle name="Standard 8 3 3 2" xfId="766" xr:uid="{00000000-0005-0000-0000-00009D010000}"/>
    <cellStyle name="Standard 8 3 3 2 2" xfId="1592" xr:uid="{00000000-0005-0000-0000-00009D010000}"/>
    <cellStyle name="Standard 8 3 3 3" xfId="1182" xr:uid="{00000000-0005-0000-0000-000077000000}"/>
    <cellStyle name="Standard 8 3 4" xfId="481" xr:uid="{00000000-0005-0000-0000-00009B010000}"/>
    <cellStyle name="Standard 8 3 4 2" xfId="1307" xr:uid="{00000000-0005-0000-0000-00009B010000}"/>
    <cellStyle name="Standard 8 3 5" xfId="897" xr:uid="{00000000-0005-0000-0000-00003A000000}"/>
    <cellStyle name="Standard 8 4" xfId="129" xr:uid="{00000000-0005-0000-0000-000074000000}"/>
    <cellStyle name="Standard 8 4 2" xfId="541" xr:uid="{00000000-0005-0000-0000-00009E010000}"/>
    <cellStyle name="Standard 8 4 2 2" xfId="1367" xr:uid="{00000000-0005-0000-0000-00009E010000}"/>
    <cellStyle name="Standard 8 4 3" xfId="957" xr:uid="{00000000-0005-0000-0000-000074000000}"/>
    <cellStyle name="Standard 8 5" xfId="244" xr:uid="{00000000-0005-0000-0000-00003A000000}"/>
    <cellStyle name="Standard 8 5 2" xfId="656" xr:uid="{00000000-0005-0000-0000-00009F010000}"/>
    <cellStyle name="Standard 8 5 2 2" xfId="1482" xr:uid="{00000000-0005-0000-0000-00009F010000}"/>
    <cellStyle name="Standard 8 5 3" xfId="1072" xr:uid="{00000000-0005-0000-0000-00003A000000}"/>
    <cellStyle name="Standard 8 6" xfId="299" xr:uid="{00000000-0005-0000-0000-000074000000}"/>
    <cellStyle name="Standard 8 6 2" xfId="711" xr:uid="{00000000-0005-0000-0000-0000A0010000}"/>
    <cellStyle name="Standard 8 6 2 2" xfId="1537" xr:uid="{00000000-0005-0000-0000-0000A0010000}"/>
    <cellStyle name="Standard 8 6 3" xfId="1127" xr:uid="{00000000-0005-0000-0000-000074000000}"/>
    <cellStyle name="Standard 8 7" xfId="426" xr:uid="{00000000-0005-0000-0000-000093010000}"/>
    <cellStyle name="Standard 8 7 2" xfId="1252" xr:uid="{00000000-0005-0000-0000-000093010000}"/>
    <cellStyle name="Standard 8 8" xfId="842" xr:uid="{00000000-0005-0000-0000-00003A000000}"/>
    <cellStyle name="Standard 9" xfId="12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Etatentwicklung</a:t>
            </a:r>
          </a:p>
        </c:rich>
      </c:tx>
      <c:layout>
        <c:manualLayout>
          <c:xMode val="edge"/>
          <c:yMode val="edge"/>
          <c:x val="0.41420910993720722"/>
          <c:y val="3.3078882381081677E-2"/>
        </c:manualLayout>
      </c:layout>
      <c:overlay val="0"/>
      <c:spPr>
        <a:noFill/>
        <a:ln w="25400">
          <a:noFill/>
        </a:ln>
      </c:spPr>
    </c:title>
    <c:autoTitleDeleted val="0"/>
    <c:view3D>
      <c:rotX val="19"/>
      <c:hPercent val="52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3175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3175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691601123862902"/>
          <c:y val="0.131663886841731"/>
          <c:w val="0.60627589598925202"/>
          <c:h val="0.781172424589556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Etatentwicklung!$A$4</c:f>
              <c:strCache>
                <c:ptCount val="1"/>
                <c:pt idx="0">
                  <c:v>Etatentwicklung (17 FHBs)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Etatentwicklung!$C$3:$X$3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Etatentwicklung!$C$4:$X$4</c:f>
              <c:numCache>
                <c:formatCode>#,##0.00\ "€"</c:formatCode>
                <c:ptCount val="12"/>
                <c:pt idx="0">
                  <c:v>5210750</c:v>
                </c:pt>
                <c:pt idx="1">
                  <c:v>6377849</c:v>
                </c:pt>
                <c:pt idx="2">
                  <c:v>7197072</c:v>
                </c:pt>
                <c:pt idx="3">
                  <c:v>5868687</c:v>
                </c:pt>
                <c:pt idx="4">
                  <c:v>7030286.4100000001</c:v>
                </c:pt>
                <c:pt idx="5">
                  <c:v>7736453</c:v>
                </c:pt>
                <c:pt idx="6">
                  <c:v>7820268</c:v>
                </c:pt>
                <c:pt idx="7">
                  <c:v>8440886</c:v>
                </c:pt>
                <c:pt idx="8">
                  <c:v>7833706.4399999995</c:v>
                </c:pt>
                <c:pt idx="9">
                  <c:v>7987685</c:v>
                </c:pt>
                <c:pt idx="10">
                  <c:v>8536823.3499999996</c:v>
                </c:pt>
                <c:pt idx="11">
                  <c:v>8204066.8900000006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0-439D-B309-B3C9E44563B5}"/>
            </c:ext>
          </c:extLst>
        </c:ser>
        <c:ser>
          <c:idx val="1"/>
          <c:order val="1"/>
          <c:tx>
            <c:strRef>
              <c:f>Etatentwicklung!$A$5</c:f>
              <c:strCache>
                <c:ptCount val="1"/>
                <c:pt idx="0">
                  <c:v>Etatentw. alte FHBs (10 FHBs)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Etatentwicklung!$C$3:$X$3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Etatentwicklung!$C$5:$X$5</c:f>
              <c:numCache>
                <c:formatCode>#,##0.00\ "€"</c:formatCode>
                <c:ptCount val="12"/>
                <c:pt idx="0">
                  <c:v>3649127</c:v>
                </c:pt>
                <c:pt idx="1">
                  <c:v>4743187</c:v>
                </c:pt>
                <c:pt idx="2">
                  <c:v>5412772</c:v>
                </c:pt>
                <c:pt idx="3">
                  <c:v>4159319</c:v>
                </c:pt>
                <c:pt idx="4">
                  <c:v>5022355.41</c:v>
                </c:pt>
                <c:pt idx="5">
                  <c:v>5473840</c:v>
                </c:pt>
                <c:pt idx="6">
                  <c:v>5573255</c:v>
                </c:pt>
                <c:pt idx="7">
                  <c:v>5972760</c:v>
                </c:pt>
                <c:pt idx="8">
                  <c:v>5496478.4399999995</c:v>
                </c:pt>
                <c:pt idx="9">
                  <c:v>5637977</c:v>
                </c:pt>
                <c:pt idx="10">
                  <c:v>5812868.3499999996</c:v>
                </c:pt>
                <c:pt idx="11">
                  <c:v>5265546.8900000006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70-439D-B309-B3C9E44563B5}"/>
            </c:ext>
          </c:extLst>
        </c:ser>
        <c:ser>
          <c:idx val="2"/>
          <c:order val="2"/>
          <c:tx>
            <c:strRef>
              <c:f>Etatentwicklung!$A$6</c:f>
              <c:strCache>
                <c:ptCount val="1"/>
                <c:pt idx="0">
                  <c:v>Studienzuschüsse Erwerbung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Etatentwicklung!$C$3:$X$3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Etatentwicklung!$C$6:$X$6</c:f>
              <c:numCache>
                <c:formatCode>#,##0.00\ "€"</c:formatCode>
                <c:ptCount val="12"/>
                <c:pt idx="0">
                  <c:v>2809073.0799999996</c:v>
                </c:pt>
                <c:pt idx="1">
                  <c:v>3236304</c:v>
                </c:pt>
                <c:pt idx="2">
                  <c:v>3996739</c:v>
                </c:pt>
                <c:pt idx="3">
                  <c:v>2045894</c:v>
                </c:pt>
                <c:pt idx="4">
                  <c:v>2321330</c:v>
                </c:pt>
                <c:pt idx="5">
                  <c:v>2783578</c:v>
                </c:pt>
                <c:pt idx="6">
                  <c:v>2811501</c:v>
                </c:pt>
                <c:pt idx="7">
                  <c:v>2848854</c:v>
                </c:pt>
                <c:pt idx="8">
                  <c:v>2642753</c:v>
                </c:pt>
                <c:pt idx="9">
                  <c:v>2498137</c:v>
                </c:pt>
                <c:pt idx="10">
                  <c:v>2692597.98</c:v>
                </c:pt>
                <c:pt idx="11">
                  <c:v>2605288.4299999997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70-439D-B309-B3C9E44563B5}"/>
            </c:ext>
          </c:extLst>
        </c:ser>
        <c:ser>
          <c:idx val="3"/>
          <c:order val="3"/>
          <c:tx>
            <c:strRef>
              <c:f>Etatentwicklung!$A$7</c:f>
              <c:strCache>
                <c:ptCount val="1"/>
                <c:pt idx="0">
                  <c:v>Ausgaben f. elektron. Medien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Etatentwicklung!$C$3:$X$3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Etatentwicklung!$C$7:$X$7</c:f>
              <c:numCache>
                <c:formatCode>#,##0.00\ "€"</c:formatCode>
                <c:ptCount val="12"/>
                <c:pt idx="5">
                  <c:v>4207538</c:v>
                </c:pt>
                <c:pt idx="6">
                  <c:v>4445701</c:v>
                </c:pt>
                <c:pt idx="7">
                  <c:v>5354194</c:v>
                </c:pt>
                <c:pt idx="8">
                  <c:v>4918970.7699999996</c:v>
                </c:pt>
                <c:pt idx="9">
                  <c:v>5381491</c:v>
                </c:pt>
                <c:pt idx="10">
                  <c:v>6371588</c:v>
                </c:pt>
                <c:pt idx="11">
                  <c:v>6203538.4699999997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70-439D-B309-B3C9E4456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418040"/>
        <c:axId val="206417648"/>
        <c:axId val="0"/>
      </c:bar3DChart>
      <c:catAx>
        <c:axId val="206418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641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41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\ &quot;€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6418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Versorgungsgrad</a:t>
            </a:r>
          </a:p>
        </c:rich>
      </c:tx>
      <c:layout>
        <c:manualLayout>
          <c:xMode val="edge"/>
          <c:yMode val="edge"/>
          <c:x val="0.40252452526858951"/>
          <c:y val="3.201971391717844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3175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3175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7138849929873771E-2"/>
          <c:y val="0.10837451457449124"/>
          <c:w val="0.86956521739130432"/>
          <c:h val="0.788178287814481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Versorgungsgrad!$A$4</c:f>
              <c:strCache>
                <c:ptCount val="1"/>
                <c:pt idx="0">
                  <c:v>Versorgungsgrad 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Versorgungsgrad!$C$3:$X$3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Versorgungsgrad!$C$4:$X$4</c:f>
              <c:numCache>
                <c:formatCode>#,##0.00</c:formatCode>
                <c:ptCount val="12"/>
                <c:pt idx="0">
                  <c:v>59.856525834539482</c:v>
                </c:pt>
                <c:pt idx="1">
                  <c:v>66.29642834868298</c:v>
                </c:pt>
                <c:pt idx="2">
                  <c:v>69.515434841401685</c:v>
                </c:pt>
                <c:pt idx="3">
                  <c:v>53.300821942691066</c:v>
                </c:pt>
                <c:pt idx="4">
                  <c:v>49.748454076811747</c:v>
                </c:pt>
                <c:pt idx="5">
                  <c:v>66.183491026057794</c:v>
                </c:pt>
                <c:pt idx="6">
                  <c:v>66.519240583852195</c:v>
                </c:pt>
                <c:pt idx="7">
                  <c:v>71.259368694756574</c:v>
                </c:pt>
                <c:pt idx="8">
                  <c:v>69.379479767250302</c:v>
                </c:pt>
                <c:pt idx="9">
                  <c:v>70.509021414826194</c:v>
                </c:pt>
                <c:pt idx="10">
                  <c:v>69.821156567184929</c:v>
                </c:pt>
                <c:pt idx="11">
                  <c:v>74.439637513496848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5-48AB-8D6B-1589FE18371E}"/>
            </c:ext>
          </c:extLst>
        </c:ser>
        <c:ser>
          <c:idx val="1"/>
          <c:order val="1"/>
          <c:tx>
            <c:strRef>
              <c:f>Versorgungsgrad!$A$5</c:f>
              <c:strCache>
                <c:ptCount val="1"/>
                <c:pt idx="0">
                  <c:v>V-grad alte FHBs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Versorgungsgrad!$C$3:$X$3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Versorgungsgrad!$C$5:$X$5</c:f>
              <c:numCache>
                <c:formatCode>#,##0.00</c:formatCode>
                <c:ptCount val="12"/>
                <c:pt idx="0">
                  <c:v>54.565569112985223</c:v>
                </c:pt>
                <c:pt idx="1">
                  <c:v>64.345809479881709</c:v>
                </c:pt>
                <c:pt idx="2">
                  <c:v>68.699590044295519</c:v>
                </c:pt>
                <c:pt idx="3">
                  <c:v>49.748454076811747</c:v>
                </c:pt>
                <c:pt idx="4">
                  <c:v>57.863237323870642</c:v>
                </c:pt>
                <c:pt idx="5">
                  <c:v>62.033544877606531</c:v>
                </c:pt>
                <c:pt idx="6">
                  <c:v>63.039452996866835</c:v>
                </c:pt>
                <c:pt idx="7">
                  <c:v>67.103631134280064</c:v>
                </c:pt>
                <c:pt idx="8">
                  <c:v>66.276131817250061</c:v>
                </c:pt>
                <c:pt idx="9">
                  <c:v>67.882451387634703</c:v>
                </c:pt>
                <c:pt idx="10">
                  <c:v>74.268773317319969</c:v>
                </c:pt>
                <c:pt idx="11">
                  <c:v>81.08325977825686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5-48AB-8D6B-1589FE183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417256"/>
        <c:axId val="206418432"/>
        <c:axId val="0"/>
      </c:bar3DChart>
      <c:catAx>
        <c:axId val="206417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641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418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6417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20</xdr:col>
      <xdr:colOff>819150</xdr:colOff>
      <xdr:row>34</xdr:row>
      <xdr:rowOff>142875</xdr:rowOff>
    </xdr:to>
    <xdr:graphicFrame macro="">
      <xdr:nvGraphicFramePr>
        <xdr:cNvPr id="2099" name="Diagramm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628649</xdr:colOff>
      <xdr:row>10</xdr:row>
      <xdr:rowOff>9525</xdr:rowOff>
    </xdr:from>
    <xdr:to>
      <xdr:col>23</xdr:col>
      <xdr:colOff>66674</xdr:colOff>
      <xdr:row>34</xdr:row>
      <xdr:rowOff>19050</xdr:rowOff>
    </xdr:to>
    <xdr:graphicFrame macro="">
      <xdr:nvGraphicFramePr>
        <xdr:cNvPr id="1075" name="Diagramm 1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workbookViewId="0">
      <pane xSplit="1" topLeftCell="B1" activePane="topRight" state="frozen"/>
      <selection pane="topRight" activeCell="X29" sqref="X29"/>
    </sheetView>
  </sheetViews>
  <sheetFormatPr baseColWidth="10" defaultRowHeight="12.75" outlineLevelCol="1" x14ac:dyDescent="0.2"/>
  <cols>
    <col min="1" max="1" width="28" style="358" bestFit="1" customWidth="1"/>
    <col min="2" max="2" width="13.28515625" customWidth="1"/>
    <col min="3" max="7" width="13.28515625" hidden="1" customWidth="1" outlineLevel="1"/>
    <col min="8" max="8" width="14.42578125" hidden="1" customWidth="1" outlineLevel="1"/>
    <col min="9" max="9" width="14.28515625" hidden="1" customWidth="1" outlineLevel="1"/>
    <col min="10" max="12" width="13.28515625" hidden="1" customWidth="1" outlineLevel="1"/>
    <col min="13" max="13" width="13.28515625" bestFit="1" customWidth="1" collapsed="1"/>
    <col min="14" max="19" width="13.28515625" bestFit="1" customWidth="1"/>
    <col min="20" max="21" width="13.28515625" customWidth="1"/>
    <col min="22" max="22" width="13.5703125" customWidth="1"/>
    <col min="23" max="23" width="14" customWidth="1"/>
    <col min="24" max="24" width="13.85546875" customWidth="1"/>
  </cols>
  <sheetData>
    <row r="1" spans="1:24" x14ac:dyDescent="0.2">
      <c r="A1" s="428" t="s">
        <v>150</v>
      </c>
      <c r="B1" s="428"/>
      <c r="C1" s="428"/>
      <c r="D1" s="428"/>
      <c r="E1" s="45"/>
      <c r="F1" s="45"/>
      <c r="G1" s="45"/>
      <c r="H1" s="45"/>
    </row>
    <row r="3" spans="1:24" x14ac:dyDescent="0.2">
      <c r="A3" s="356"/>
      <c r="B3" s="396" t="s">
        <v>151</v>
      </c>
      <c r="C3" s="45">
        <v>2000</v>
      </c>
      <c r="D3" s="45">
        <v>2001</v>
      </c>
      <c r="E3" s="45">
        <v>2002</v>
      </c>
      <c r="F3" s="45">
        <v>2003</v>
      </c>
      <c r="G3" s="45">
        <v>2004</v>
      </c>
      <c r="H3" s="45">
        <v>2005</v>
      </c>
      <c r="I3" s="45">
        <v>2006</v>
      </c>
      <c r="J3" s="45">
        <v>2007</v>
      </c>
      <c r="K3" s="45">
        <v>2008</v>
      </c>
      <c r="L3" s="45">
        <v>2009</v>
      </c>
      <c r="M3" s="45">
        <v>2010</v>
      </c>
      <c r="N3" s="45">
        <v>2011</v>
      </c>
      <c r="O3" s="45">
        <v>2012</v>
      </c>
      <c r="P3" s="45">
        <v>2013</v>
      </c>
      <c r="Q3" s="45">
        <v>2014</v>
      </c>
      <c r="R3" s="292">
        <v>2015</v>
      </c>
      <c r="S3" s="347">
        <v>2016</v>
      </c>
      <c r="T3" s="354">
        <v>2017</v>
      </c>
      <c r="U3" s="366">
        <v>2018</v>
      </c>
      <c r="V3" s="370">
        <v>2019</v>
      </c>
      <c r="W3" s="394">
        <v>2020</v>
      </c>
      <c r="X3" s="420">
        <v>2021</v>
      </c>
    </row>
    <row r="4" spans="1:24" x14ac:dyDescent="0.2">
      <c r="A4" s="357" t="s">
        <v>114</v>
      </c>
      <c r="B4" s="130" t="s">
        <v>152</v>
      </c>
      <c r="C4" s="130">
        <f>Eckdaten_2000!D23</f>
        <v>2949278</v>
      </c>
      <c r="D4" s="131">
        <f>Eckdaten_2001!D23</f>
        <v>3343457</v>
      </c>
      <c r="E4" s="131">
        <f>Eckdaten_2002!D23</f>
        <v>3067228</v>
      </c>
      <c r="F4" s="131">
        <f>Eckdaten_2003!D23</f>
        <v>3323042</v>
      </c>
      <c r="G4" s="131">
        <f>Eckdaten_2004!D23</f>
        <v>2635544</v>
      </c>
      <c r="H4" s="132">
        <f>Eckdaten_2005!D23</f>
        <v>2773440</v>
      </c>
      <c r="I4" s="130">
        <f>Eckdaten_2006!D23</f>
        <v>2844104</v>
      </c>
      <c r="J4" s="131">
        <f>Eckdaten_2007!J23</f>
        <v>4253300</v>
      </c>
      <c r="K4" s="131">
        <f>Eckdaten_2008!J23</f>
        <v>5054068</v>
      </c>
      <c r="L4" s="131">
        <f>Eckdaten_2009!J23</f>
        <v>5358903</v>
      </c>
      <c r="M4" s="282">
        <f>Eckdaten_2010!J23</f>
        <v>5210750</v>
      </c>
      <c r="N4" s="282">
        <f>Eckdaten_2011!J23</f>
        <v>6377849</v>
      </c>
      <c r="O4" s="282">
        <f>Eckdaten_2012!J23</f>
        <v>7197072</v>
      </c>
      <c r="P4" s="282">
        <f>Eckdaten_2013!J23</f>
        <v>5868687</v>
      </c>
      <c r="Q4" s="282">
        <f>Eckdaten_2014!J23</f>
        <v>7030286.4100000001</v>
      </c>
      <c r="R4" s="282">
        <f>Eckdaten_2015!J23</f>
        <v>7736453</v>
      </c>
      <c r="S4" s="282">
        <f>Eckdaten_2016!$J$23</f>
        <v>7820268</v>
      </c>
      <c r="T4" s="282">
        <f>Eckdaten_2017!$J$23</f>
        <v>8440886</v>
      </c>
      <c r="U4" s="282">
        <f>Eckdaten_2018!$J$23</f>
        <v>7833706.4399999995</v>
      </c>
      <c r="V4" s="282">
        <f>Eckdaten_2019!$J$23</f>
        <v>7987685</v>
      </c>
      <c r="W4" s="282">
        <f>Eckdaten_2020!$J$23</f>
        <v>8536823.3499999996</v>
      </c>
      <c r="X4" s="282">
        <f>Eckdaten_2021!$J$23</f>
        <v>8204066.8900000006</v>
      </c>
    </row>
    <row r="5" spans="1:24" x14ac:dyDescent="0.2">
      <c r="A5" s="357" t="s">
        <v>115</v>
      </c>
      <c r="B5" s="131"/>
      <c r="C5" s="131">
        <f>Eckdaten_2000!D24</f>
        <v>1782877</v>
      </c>
      <c r="D5" s="131">
        <f>Eckdaten_2001!D24</f>
        <v>2167242</v>
      </c>
      <c r="E5" s="131">
        <f>Eckdaten_2002!D24</f>
        <v>1972693</v>
      </c>
      <c r="F5" s="133">
        <f>Eckdaten_2003!D24</f>
        <v>1658111</v>
      </c>
      <c r="G5" s="131">
        <f>Eckdaten_2004!D24</f>
        <v>1275576</v>
      </c>
      <c r="H5" s="131">
        <f>Eckdaten_2005!D24</f>
        <v>1442580</v>
      </c>
      <c r="I5" s="131">
        <f>Eckdaten_2006!D24</f>
        <v>1431222</v>
      </c>
      <c r="J5" s="131">
        <f>Eckdaten_2007!J24</f>
        <v>2859154</v>
      </c>
      <c r="K5" s="131">
        <f>Eckdaten_2008!J24</f>
        <v>3625372</v>
      </c>
      <c r="L5" s="131">
        <f>Eckdaten_2009!J24</f>
        <v>3946645</v>
      </c>
      <c r="M5" s="282">
        <f>Eckdaten_2010!J24</f>
        <v>3649127</v>
      </c>
      <c r="N5" s="282">
        <f>Eckdaten_2011!J24</f>
        <v>4743187</v>
      </c>
      <c r="O5" s="282">
        <f>Eckdaten_2012!J24</f>
        <v>5412772</v>
      </c>
      <c r="P5" s="282">
        <f>Eckdaten_2013!J24</f>
        <v>4159319</v>
      </c>
      <c r="Q5" s="282">
        <f>Eckdaten_2014!J24</f>
        <v>5022355.41</v>
      </c>
      <c r="R5" s="282">
        <f>Eckdaten_2015!J24</f>
        <v>5473840</v>
      </c>
      <c r="S5" s="282">
        <f>Eckdaten_2016!$J$24</f>
        <v>5573255</v>
      </c>
      <c r="T5" s="282">
        <f>Eckdaten_2017!$J$24</f>
        <v>5972760</v>
      </c>
      <c r="U5" s="282">
        <f>Eckdaten_2018!$J$24</f>
        <v>5496478.4399999995</v>
      </c>
      <c r="V5" s="282">
        <f>Eckdaten_2019!$J$24</f>
        <v>5637977</v>
      </c>
      <c r="W5" s="282">
        <f>Eckdaten_2020!$J$24</f>
        <v>5812868.3499999996</v>
      </c>
      <c r="X5" s="282">
        <f>Eckdaten_2021!$J$24</f>
        <v>5265546.8900000006</v>
      </c>
    </row>
    <row r="6" spans="1:24" x14ac:dyDescent="0.2">
      <c r="A6" s="357" t="s">
        <v>136</v>
      </c>
      <c r="B6" s="131"/>
      <c r="C6" s="131"/>
      <c r="D6" s="131"/>
      <c r="E6" s="131"/>
      <c r="F6" s="133"/>
      <c r="G6" s="131"/>
      <c r="H6" s="131"/>
      <c r="I6" s="131"/>
      <c r="J6" s="131">
        <f>Eckdaten_2007!K23</f>
        <v>1385084</v>
      </c>
      <c r="K6" s="131">
        <f>Eckdaten_2008!K23</f>
        <v>2460401</v>
      </c>
      <c r="L6" s="131">
        <f>Eckdaten_2009!K23</f>
        <v>2837617</v>
      </c>
      <c r="M6" s="282">
        <f>Eckdaten_2010!K23</f>
        <v>2809073.0799999996</v>
      </c>
      <c r="N6" s="282">
        <f>Eckdaten_2011!K23</f>
        <v>3236304</v>
      </c>
      <c r="O6" s="282">
        <f>Eckdaten_2012!K23</f>
        <v>3996739</v>
      </c>
      <c r="P6" s="282">
        <f>Eckdaten_2013!K23</f>
        <v>2045894</v>
      </c>
      <c r="Q6" s="282">
        <f>Eckdaten_2014!K23</f>
        <v>2321330</v>
      </c>
      <c r="R6" s="282">
        <f>Eckdaten_2015!K23</f>
        <v>2783578</v>
      </c>
      <c r="S6" s="282">
        <f>Eckdaten_2016!$K$23</f>
        <v>2811501</v>
      </c>
      <c r="T6" s="282">
        <f>Eckdaten_2017!$K$23</f>
        <v>2848854</v>
      </c>
      <c r="U6" s="282">
        <f>Eckdaten_2018!$K$23</f>
        <v>2642753</v>
      </c>
      <c r="V6" s="282">
        <f>Eckdaten_2019!$K$23</f>
        <v>2498137</v>
      </c>
      <c r="W6" s="282">
        <f>Eckdaten_2020!$K$23</f>
        <v>2692597.98</v>
      </c>
      <c r="X6" s="282">
        <f>Eckdaten_2021!$K$23</f>
        <v>2605288.4299999997</v>
      </c>
    </row>
    <row r="7" spans="1:24" x14ac:dyDescent="0.2">
      <c r="A7" s="357" t="s">
        <v>145</v>
      </c>
      <c r="B7" s="131"/>
      <c r="C7" s="131"/>
      <c r="D7" s="131"/>
      <c r="E7" s="131"/>
      <c r="F7" s="133"/>
      <c r="G7" s="131"/>
      <c r="H7" s="131"/>
      <c r="I7" s="131"/>
      <c r="J7" s="131"/>
      <c r="K7" s="131"/>
      <c r="L7" s="131"/>
      <c r="M7" s="282"/>
      <c r="N7" s="282"/>
      <c r="O7" s="282"/>
      <c r="P7" s="282"/>
      <c r="Q7" s="282"/>
      <c r="R7" s="282">
        <f>Eckdaten_2015!$I$23</f>
        <v>4207538</v>
      </c>
      <c r="S7" s="282">
        <f>Eckdaten_2016!$I$23</f>
        <v>4445701</v>
      </c>
      <c r="T7" s="282">
        <f>Eckdaten_2017!$I$23</f>
        <v>5354194</v>
      </c>
      <c r="U7" s="282">
        <f>Eckdaten_2018!$I$23</f>
        <v>4918970.7699999996</v>
      </c>
      <c r="V7" s="282">
        <f>Eckdaten_2019!$I$23</f>
        <v>5381491</v>
      </c>
      <c r="W7" s="282">
        <f>Eckdaten_2020!$I$23</f>
        <v>6371588</v>
      </c>
      <c r="X7" s="282">
        <f>Eckdaten_2021!$I$23</f>
        <v>6203538.4699999997</v>
      </c>
    </row>
    <row r="9" spans="1:24" x14ac:dyDescent="0.2">
      <c r="C9" t="s">
        <v>112</v>
      </c>
      <c r="D9" t="s">
        <v>113</v>
      </c>
      <c r="E9" t="s">
        <v>113</v>
      </c>
      <c r="F9" t="s">
        <v>113</v>
      </c>
      <c r="G9" t="s">
        <v>113</v>
      </c>
      <c r="H9" t="s">
        <v>113</v>
      </c>
      <c r="I9" t="s">
        <v>113</v>
      </c>
      <c r="J9" t="s">
        <v>113</v>
      </c>
    </row>
    <row r="10" spans="1:24" x14ac:dyDescent="0.2">
      <c r="C10" t="s">
        <v>113</v>
      </c>
    </row>
    <row r="35" spans="1:1" x14ac:dyDescent="0.2">
      <c r="A35" s="359"/>
    </row>
  </sheetData>
  <customSheetViews>
    <customSheetView guid="{F6F3343A-3EAF-4FE4-9EC1-9AFCDA7376E2}" showRuler="0">
      <selection activeCell="N4" sqref="N4"/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6"/>
  <sheetViews>
    <sheetView zoomScale="75" zoomScaleNormal="75" workbookViewId="0">
      <selection activeCell="L16" sqref="L16"/>
    </sheetView>
  </sheetViews>
  <sheetFormatPr baseColWidth="10" defaultRowHeight="12.75" x14ac:dyDescent="0.2"/>
  <cols>
    <col min="1" max="1" width="27.5703125" bestFit="1" customWidth="1"/>
    <col min="11" max="11" width="14.85546875" bestFit="1" customWidth="1"/>
    <col min="12" max="12" width="26.28515625" bestFit="1" customWidth="1"/>
    <col min="20" max="20" width="14.85546875" bestFit="1" customWidth="1"/>
  </cols>
  <sheetData>
    <row r="1" spans="1:22" ht="15.75" x14ac:dyDescent="0.25">
      <c r="A1" s="429" t="s">
        <v>133</v>
      </c>
      <c r="B1" s="429"/>
      <c r="C1" s="429"/>
      <c r="D1" s="429"/>
      <c r="E1" s="429"/>
      <c r="F1" s="429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62"/>
      <c r="T1" s="2"/>
      <c r="U1" s="2"/>
      <c r="V1" s="2"/>
    </row>
    <row r="2" spans="1:22" ht="15.75" x14ac:dyDescent="0.25">
      <c r="A2" s="1"/>
      <c r="B2" s="1"/>
      <c r="C2" s="1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</row>
    <row r="3" spans="1:22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66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69" t="s">
        <v>1</v>
      </c>
      <c r="V3" s="70"/>
    </row>
    <row r="4" spans="1:22" ht="141.75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74" t="s">
        <v>79</v>
      </c>
      <c r="J4" s="74" t="s">
        <v>80</v>
      </c>
      <c r="K4" s="74" t="s">
        <v>134</v>
      </c>
      <c r="L4" s="75"/>
      <c r="M4" s="74" t="s">
        <v>82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135</v>
      </c>
      <c r="U4" s="76" t="s">
        <v>89</v>
      </c>
      <c r="V4" s="36"/>
    </row>
    <row r="5" spans="1:22" ht="6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76" t="s">
        <v>97</v>
      </c>
      <c r="J5" s="76" t="s">
        <v>98</v>
      </c>
      <c r="K5" s="76" t="s">
        <v>99</v>
      </c>
      <c r="L5" s="78"/>
      <c r="M5" s="76" t="s">
        <v>100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76" t="s">
        <v>16</v>
      </c>
      <c r="V5" s="36"/>
    </row>
    <row r="6" spans="1:22" ht="15.75" x14ac:dyDescent="0.2">
      <c r="A6" s="35" t="s">
        <v>17</v>
      </c>
      <c r="B6" s="221">
        <v>71365</v>
      </c>
      <c r="C6" s="221">
        <v>23903</v>
      </c>
      <c r="D6" s="228">
        <v>104</v>
      </c>
      <c r="E6" s="221">
        <v>9283</v>
      </c>
      <c r="F6" s="221">
        <v>1232</v>
      </c>
      <c r="G6" s="221">
        <v>1343</v>
      </c>
      <c r="H6" s="228">
        <v>360</v>
      </c>
      <c r="I6" s="221">
        <v>17</v>
      </c>
      <c r="J6" s="221">
        <v>193505</v>
      </c>
      <c r="K6" s="221">
        <v>130674</v>
      </c>
      <c r="L6" s="35" t="s">
        <v>17</v>
      </c>
      <c r="M6" s="243">
        <v>11855</v>
      </c>
      <c r="N6" s="218">
        <v>48886</v>
      </c>
      <c r="O6" s="218">
        <v>1685</v>
      </c>
      <c r="P6" s="218">
        <v>3442</v>
      </c>
      <c r="Q6" s="244">
        <v>87</v>
      </c>
      <c r="R6" s="218">
        <v>3535</v>
      </c>
      <c r="S6" s="245">
        <v>6.51</v>
      </c>
      <c r="T6" s="245">
        <v>0.26</v>
      </c>
      <c r="U6" s="246">
        <f>J6/(Q6+R6)</f>
        <v>53.424903368304804</v>
      </c>
      <c r="V6" s="35" t="s">
        <v>17</v>
      </c>
    </row>
    <row r="7" spans="1:22" ht="15.75" x14ac:dyDescent="0.2">
      <c r="A7" s="35" t="s">
        <v>18</v>
      </c>
      <c r="B7" s="219">
        <v>74573</v>
      </c>
      <c r="C7" s="219">
        <v>23490</v>
      </c>
      <c r="D7" s="219">
        <v>93</v>
      </c>
      <c r="E7" s="219">
        <v>7231</v>
      </c>
      <c r="F7" s="219">
        <v>2101</v>
      </c>
      <c r="G7" s="219">
        <v>3665</v>
      </c>
      <c r="H7" s="219">
        <v>237</v>
      </c>
      <c r="I7" s="220">
        <v>0</v>
      </c>
      <c r="J7" s="219">
        <v>165000</v>
      </c>
      <c r="K7" s="219">
        <v>20000</v>
      </c>
      <c r="L7" s="35" t="s">
        <v>18</v>
      </c>
      <c r="M7" s="219">
        <v>0</v>
      </c>
      <c r="N7" s="219">
        <v>54260</v>
      </c>
      <c r="O7" s="219">
        <v>1374</v>
      </c>
      <c r="P7" s="219">
        <v>3240</v>
      </c>
      <c r="Q7" s="247">
        <v>73</v>
      </c>
      <c r="R7" s="219">
        <v>3042</v>
      </c>
      <c r="S7" s="248">
        <v>7</v>
      </c>
      <c r="T7" s="248">
        <v>1.5</v>
      </c>
      <c r="U7" s="246">
        <f t="shared" ref="U7:U26" si="0">J7/(Q7+R7)</f>
        <v>52.969502407704653</v>
      </c>
      <c r="V7" s="35" t="s">
        <v>18</v>
      </c>
    </row>
    <row r="8" spans="1:22" ht="15.75" x14ac:dyDescent="0.2">
      <c r="A8" s="35" t="s">
        <v>19</v>
      </c>
      <c r="B8" s="221">
        <v>48017</v>
      </c>
      <c r="C8" s="221">
        <v>15039</v>
      </c>
      <c r="D8" s="221">
        <v>147</v>
      </c>
      <c r="E8" s="221">
        <v>3590</v>
      </c>
      <c r="F8" s="221">
        <v>3044</v>
      </c>
      <c r="G8" s="221">
        <v>3005</v>
      </c>
      <c r="H8" s="221">
        <v>416</v>
      </c>
      <c r="I8" s="221">
        <v>168</v>
      </c>
      <c r="J8" s="221">
        <v>328377</v>
      </c>
      <c r="K8" s="221">
        <v>40764</v>
      </c>
      <c r="L8" s="35" t="s">
        <v>19</v>
      </c>
      <c r="M8" s="221">
        <v>2390</v>
      </c>
      <c r="N8" s="221">
        <v>66442</v>
      </c>
      <c r="O8" s="221">
        <v>2475</v>
      </c>
      <c r="P8" s="221">
        <v>2669</v>
      </c>
      <c r="Q8" s="249">
        <v>94</v>
      </c>
      <c r="R8" s="221">
        <v>3098</v>
      </c>
      <c r="S8" s="250">
        <v>5.5</v>
      </c>
      <c r="T8" s="250">
        <v>1.5</v>
      </c>
      <c r="U8" s="246">
        <f t="shared" si="0"/>
        <v>102.875</v>
      </c>
      <c r="V8" s="35" t="s">
        <v>19</v>
      </c>
    </row>
    <row r="9" spans="1:22" ht="15.75" x14ac:dyDescent="0.2">
      <c r="A9" s="35" t="s">
        <v>20</v>
      </c>
      <c r="B9" s="222">
        <v>122734</v>
      </c>
      <c r="C9" s="222">
        <v>70340</v>
      </c>
      <c r="D9" s="223">
        <v>197</v>
      </c>
      <c r="E9" s="222">
        <v>11543</v>
      </c>
      <c r="F9" s="223">
        <v>4760</v>
      </c>
      <c r="G9" s="222">
        <v>13390</v>
      </c>
      <c r="H9" s="223">
        <v>1103</v>
      </c>
      <c r="I9" s="223">
        <v>2</v>
      </c>
      <c r="J9" s="222">
        <v>525826.41</v>
      </c>
      <c r="K9" s="222">
        <v>255169</v>
      </c>
      <c r="L9" s="35" t="s">
        <v>20</v>
      </c>
      <c r="M9" s="251">
        <v>7599</v>
      </c>
      <c r="N9" s="251">
        <v>103682</v>
      </c>
      <c r="O9" s="251">
        <v>2960</v>
      </c>
      <c r="P9" s="251">
        <v>3084</v>
      </c>
      <c r="Q9" s="252">
        <v>169</v>
      </c>
      <c r="R9" s="251">
        <v>5927</v>
      </c>
      <c r="S9" s="252">
        <v>8.41</v>
      </c>
      <c r="T9" s="291">
        <v>0</v>
      </c>
      <c r="U9" s="246">
        <f t="shared" si="0"/>
        <v>86.257613188976379</v>
      </c>
      <c r="V9" s="35" t="s">
        <v>20</v>
      </c>
    </row>
    <row r="10" spans="1:22" ht="15.75" x14ac:dyDescent="0.2">
      <c r="A10" s="35" t="s">
        <v>21</v>
      </c>
      <c r="B10" s="222">
        <v>96588</v>
      </c>
      <c r="C10" s="222">
        <v>19454</v>
      </c>
      <c r="D10" s="222">
        <v>178</v>
      </c>
      <c r="E10" s="222">
        <v>5963</v>
      </c>
      <c r="F10" s="222">
        <v>1008</v>
      </c>
      <c r="G10" s="222">
        <v>4728</v>
      </c>
      <c r="H10" s="222">
        <v>219</v>
      </c>
      <c r="I10" s="222" t="s">
        <v>37</v>
      </c>
      <c r="J10" s="222">
        <v>164440</v>
      </c>
      <c r="K10" s="222">
        <v>69606</v>
      </c>
      <c r="L10" s="35" t="s">
        <v>21</v>
      </c>
      <c r="M10" s="227">
        <v>389</v>
      </c>
      <c r="N10" s="225">
        <v>75212</v>
      </c>
      <c r="O10" s="225">
        <v>2398</v>
      </c>
      <c r="P10" s="225">
        <v>5088</v>
      </c>
      <c r="Q10" s="253">
        <v>187</v>
      </c>
      <c r="R10" s="225">
        <v>4951</v>
      </c>
      <c r="S10" s="254">
        <v>5.25</v>
      </c>
      <c r="T10" s="255">
        <v>0</v>
      </c>
      <c r="U10" s="246">
        <f t="shared" si="0"/>
        <v>32.004671078240563</v>
      </c>
      <c r="V10" s="35" t="s">
        <v>21</v>
      </c>
    </row>
    <row r="11" spans="1:22" ht="15.75" x14ac:dyDescent="0.2">
      <c r="A11" s="35" t="s">
        <v>22</v>
      </c>
      <c r="B11" s="224">
        <v>94069</v>
      </c>
      <c r="C11" s="227" t="s">
        <v>37</v>
      </c>
      <c r="D11" s="225">
        <v>112</v>
      </c>
      <c r="E11" s="226">
        <v>8905</v>
      </c>
      <c r="F11" s="225">
        <v>5345</v>
      </c>
      <c r="G11" s="226" t="s">
        <v>37</v>
      </c>
      <c r="H11" s="225">
        <v>1161</v>
      </c>
      <c r="I11" s="226" t="s">
        <v>37</v>
      </c>
      <c r="J11" s="225">
        <v>359957</v>
      </c>
      <c r="K11" s="225">
        <v>135722</v>
      </c>
      <c r="L11" s="35" t="s">
        <v>22</v>
      </c>
      <c r="M11" s="227" t="s">
        <v>37</v>
      </c>
      <c r="N11" s="225">
        <v>66527</v>
      </c>
      <c r="O11" s="225">
        <v>4752</v>
      </c>
      <c r="P11" s="225">
        <v>2604</v>
      </c>
      <c r="Q11" s="253">
        <v>116</v>
      </c>
      <c r="R11" s="225">
        <v>5112</v>
      </c>
      <c r="S11" s="254">
        <v>8.07</v>
      </c>
      <c r="T11" s="255" t="s">
        <v>137</v>
      </c>
      <c r="U11" s="246">
        <f t="shared" si="0"/>
        <v>68.851759755164494</v>
      </c>
      <c r="V11" s="35" t="s">
        <v>22</v>
      </c>
    </row>
    <row r="12" spans="1:22" ht="15.75" x14ac:dyDescent="0.2">
      <c r="A12" s="35" t="s">
        <v>23</v>
      </c>
      <c r="B12" s="287">
        <v>57592</v>
      </c>
      <c r="C12" s="287">
        <v>40569</v>
      </c>
      <c r="D12" s="288">
        <v>111</v>
      </c>
      <c r="E12" s="287">
        <v>10580</v>
      </c>
      <c r="F12" s="287">
        <v>2614</v>
      </c>
      <c r="G12" s="287">
        <v>1887</v>
      </c>
      <c r="H12" s="288">
        <v>365</v>
      </c>
      <c r="I12" s="287" t="s">
        <v>37</v>
      </c>
      <c r="J12" s="287">
        <v>193000</v>
      </c>
      <c r="K12" s="287">
        <v>148000</v>
      </c>
      <c r="L12" s="35" t="s">
        <v>23</v>
      </c>
      <c r="M12" s="228">
        <v>500</v>
      </c>
      <c r="N12" s="221">
        <v>58453</v>
      </c>
      <c r="O12" s="221">
        <v>3123</v>
      </c>
      <c r="P12" s="221">
        <v>2473</v>
      </c>
      <c r="Q12" s="249">
        <v>105</v>
      </c>
      <c r="R12" s="221">
        <v>3700</v>
      </c>
      <c r="S12" s="250">
        <v>6.5</v>
      </c>
      <c r="T12" s="250">
        <v>0</v>
      </c>
      <c r="U12" s="246">
        <f t="shared" si="0"/>
        <v>50.722733245729302</v>
      </c>
      <c r="V12" s="35" t="s">
        <v>23</v>
      </c>
    </row>
    <row r="13" spans="1:22" ht="15.75" x14ac:dyDescent="0.2">
      <c r="A13" s="35" t="s">
        <v>24</v>
      </c>
      <c r="B13" s="221">
        <v>78237</v>
      </c>
      <c r="C13" s="221">
        <v>116548</v>
      </c>
      <c r="D13" s="221">
        <v>158</v>
      </c>
      <c r="E13" s="221">
        <v>18139</v>
      </c>
      <c r="F13" s="221">
        <v>3980</v>
      </c>
      <c r="G13" s="221" t="s">
        <v>37</v>
      </c>
      <c r="H13" s="221">
        <v>911</v>
      </c>
      <c r="I13" s="221" t="s">
        <v>37</v>
      </c>
      <c r="J13" s="221">
        <v>490616</v>
      </c>
      <c r="K13" s="221">
        <v>12981</v>
      </c>
      <c r="L13" s="35" t="s">
        <v>24</v>
      </c>
      <c r="M13" s="228">
        <v>9194</v>
      </c>
      <c r="N13" s="221">
        <v>95549</v>
      </c>
      <c r="O13" s="221">
        <v>4650</v>
      </c>
      <c r="P13" s="221">
        <v>8708</v>
      </c>
      <c r="Q13" s="249">
        <v>134</v>
      </c>
      <c r="R13" s="221">
        <v>5158</v>
      </c>
      <c r="S13" s="250">
        <v>9.7799999999999994</v>
      </c>
      <c r="T13" s="250">
        <v>0</v>
      </c>
      <c r="U13" s="246">
        <f t="shared" si="0"/>
        <v>92.708994708994709</v>
      </c>
      <c r="V13" s="35" t="s">
        <v>24</v>
      </c>
    </row>
    <row r="14" spans="1:22" ht="15.75" x14ac:dyDescent="0.2">
      <c r="A14" s="35" t="s">
        <v>25</v>
      </c>
      <c r="B14" s="229">
        <v>89872</v>
      </c>
      <c r="C14" s="229">
        <v>23867</v>
      </c>
      <c r="D14" s="229">
        <v>141</v>
      </c>
      <c r="E14" s="229">
        <v>12829</v>
      </c>
      <c r="F14" s="229">
        <v>3925</v>
      </c>
      <c r="G14" s="229">
        <v>4933</v>
      </c>
      <c r="H14" s="229">
        <v>81</v>
      </c>
      <c r="I14" s="229" t="s">
        <v>37</v>
      </c>
      <c r="J14" s="229">
        <v>367683</v>
      </c>
      <c r="K14" s="229">
        <v>142508</v>
      </c>
      <c r="L14" s="35" t="s">
        <v>25</v>
      </c>
      <c r="M14" s="229">
        <v>6072</v>
      </c>
      <c r="N14" s="229">
        <v>100980</v>
      </c>
      <c r="O14" s="229">
        <v>2796</v>
      </c>
      <c r="P14" s="229">
        <v>6104</v>
      </c>
      <c r="Q14" s="256">
        <v>130</v>
      </c>
      <c r="R14" s="229">
        <v>5863</v>
      </c>
      <c r="S14" s="257">
        <v>5.71</v>
      </c>
      <c r="T14" s="257">
        <v>0.5</v>
      </c>
      <c r="U14" s="258">
        <f t="shared" si="0"/>
        <v>61.352077423660937</v>
      </c>
      <c r="V14" s="35" t="s">
        <v>25</v>
      </c>
    </row>
    <row r="15" spans="1:22" ht="15.75" x14ac:dyDescent="0.2">
      <c r="A15" s="35" t="s">
        <v>26</v>
      </c>
      <c r="B15" s="230">
        <v>87908</v>
      </c>
      <c r="C15" s="230">
        <v>41825</v>
      </c>
      <c r="D15" s="231">
        <v>196</v>
      </c>
      <c r="E15" s="231">
        <v>10073</v>
      </c>
      <c r="F15" s="231">
        <v>5180</v>
      </c>
      <c r="G15" s="231">
        <v>3372</v>
      </c>
      <c r="H15" s="231">
        <v>2377</v>
      </c>
      <c r="I15" s="231" t="s">
        <v>37</v>
      </c>
      <c r="J15" s="231">
        <v>397095</v>
      </c>
      <c r="K15" s="231">
        <v>141915</v>
      </c>
      <c r="L15" s="35" t="s">
        <v>26</v>
      </c>
      <c r="M15" s="230">
        <v>0</v>
      </c>
      <c r="N15" s="231">
        <v>182203</v>
      </c>
      <c r="O15" s="231">
        <v>5664</v>
      </c>
      <c r="P15" s="231">
        <v>6289</v>
      </c>
      <c r="Q15" s="259">
        <v>123</v>
      </c>
      <c r="R15" s="231">
        <v>5418</v>
      </c>
      <c r="S15" s="260">
        <v>6.54</v>
      </c>
      <c r="T15" s="260">
        <v>1</v>
      </c>
      <c r="U15" s="258">
        <f t="shared" si="0"/>
        <v>71.664861938278293</v>
      </c>
      <c r="V15" s="35" t="s">
        <v>26</v>
      </c>
    </row>
    <row r="16" spans="1:22" ht="15.75" x14ac:dyDescent="0.2">
      <c r="A16" s="35" t="s">
        <v>27</v>
      </c>
      <c r="B16" s="232">
        <v>321399</v>
      </c>
      <c r="C16" s="227">
        <v>118280</v>
      </c>
      <c r="D16" s="225">
        <v>544</v>
      </c>
      <c r="E16" s="225">
        <v>8594</v>
      </c>
      <c r="F16" s="225">
        <v>12523</v>
      </c>
      <c r="G16" s="225">
        <v>105</v>
      </c>
      <c r="H16" s="225">
        <v>9372</v>
      </c>
      <c r="I16" s="226">
        <v>3</v>
      </c>
      <c r="J16" s="225">
        <v>863616</v>
      </c>
      <c r="K16" s="226">
        <v>407224</v>
      </c>
      <c r="L16" s="35" t="s">
        <v>27</v>
      </c>
      <c r="M16" s="227">
        <v>0</v>
      </c>
      <c r="N16" s="226">
        <v>339036</v>
      </c>
      <c r="O16" s="226">
        <v>10174</v>
      </c>
      <c r="P16" s="226">
        <v>2642</v>
      </c>
      <c r="Q16" s="261">
        <v>515</v>
      </c>
      <c r="R16" s="226">
        <v>17450</v>
      </c>
      <c r="S16" s="255">
        <v>22.4</v>
      </c>
      <c r="T16" s="255">
        <v>2</v>
      </c>
      <c r="U16" s="258">
        <f t="shared" si="0"/>
        <v>48.072140272752577</v>
      </c>
      <c r="V16" s="35" t="s">
        <v>27</v>
      </c>
    </row>
    <row r="17" spans="1:22" ht="15.75" x14ac:dyDescent="0.2">
      <c r="A17" s="35" t="s">
        <v>28</v>
      </c>
      <c r="B17" s="284">
        <v>59977</v>
      </c>
      <c r="C17" s="284">
        <v>29555</v>
      </c>
      <c r="D17" s="284">
        <v>149</v>
      </c>
      <c r="E17" s="284">
        <v>8842</v>
      </c>
      <c r="F17" s="284">
        <v>2941</v>
      </c>
      <c r="G17" s="284">
        <v>2931</v>
      </c>
      <c r="H17" s="284">
        <v>1402</v>
      </c>
      <c r="I17" s="284" t="s">
        <v>37</v>
      </c>
      <c r="J17" s="284">
        <v>277476</v>
      </c>
      <c r="K17" s="284">
        <v>86407</v>
      </c>
      <c r="L17" s="35" t="s">
        <v>28</v>
      </c>
      <c r="M17" s="284">
        <v>820</v>
      </c>
      <c r="N17" s="284">
        <v>120964</v>
      </c>
      <c r="O17" s="284">
        <v>1290</v>
      </c>
      <c r="P17" s="284">
        <v>3229</v>
      </c>
      <c r="Q17" s="285">
        <v>93</v>
      </c>
      <c r="R17" s="284">
        <v>3709</v>
      </c>
      <c r="S17" s="286">
        <v>7.02</v>
      </c>
      <c r="T17" s="286">
        <v>1</v>
      </c>
      <c r="U17" s="258">
        <f t="shared" si="0"/>
        <v>72.981588637559184</v>
      </c>
      <c r="V17" s="35" t="s">
        <v>28</v>
      </c>
    </row>
    <row r="18" spans="1:22" ht="15.75" x14ac:dyDescent="0.2">
      <c r="A18" s="35" t="s">
        <v>29</v>
      </c>
      <c r="B18" s="233">
        <v>211613</v>
      </c>
      <c r="C18" s="221">
        <v>60907</v>
      </c>
      <c r="D18" s="228">
        <v>366</v>
      </c>
      <c r="E18" s="221">
        <v>13243</v>
      </c>
      <c r="F18" s="221">
        <v>6940</v>
      </c>
      <c r="G18" s="221">
        <v>5434</v>
      </c>
      <c r="H18" s="221">
        <v>9759</v>
      </c>
      <c r="I18" s="228">
        <v>18</v>
      </c>
      <c r="J18" s="221">
        <v>716428</v>
      </c>
      <c r="K18" s="221">
        <v>144035</v>
      </c>
      <c r="L18" s="35" t="s">
        <v>29</v>
      </c>
      <c r="M18" s="221">
        <v>38862</v>
      </c>
      <c r="N18" s="221">
        <v>279945</v>
      </c>
      <c r="O18" s="221">
        <v>5118</v>
      </c>
      <c r="P18" s="221">
        <v>3595</v>
      </c>
      <c r="Q18" s="249">
        <v>419</v>
      </c>
      <c r="R18" s="221">
        <v>13027</v>
      </c>
      <c r="S18" s="250">
        <v>20.5</v>
      </c>
      <c r="T18" s="250">
        <v>3.53</v>
      </c>
      <c r="U18" s="262">
        <f t="shared" si="0"/>
        <v>53.281868213595118</v>
      </c>
      <c r="V18" s="42" t="s">
        <v>29</v>
      </c>
    </row>
    <row r="19" spans="1:22" ht="15.75" x14ac:dyDescent="0.2">
      <c r="A19" s="35" t="s">
        <v>30</v>
      </c>
      <c r="B19" s="217">
        <v>177199</v>
      </c>
      <c r="C19" s="217">
        <v>63527</v>
      </c>
      <c r="D19" s="218">
        <v>378</v>
      </c>
      <c r="E19" s="218">
        <v>12335</v>
      </c>
      <c r="F19" s="218">
        <v>6542</v>
      </c>
      <c r="G19" s="234" t="s">
        <v>37</v>
      </c>
      <c r="H19" s="218">
        <v>7464</v>
      </c>
      <c r="I19" s="234" t="s">
        <v>37</v>
      </c>
      <c r="J19" s="218">
        <v>594437</v>
      </c>
      <c r="K19" s="218">
        <v>94755</v>
      </c>
      <c r="L19" s="35" t="s">
        <v>30</v>
      </c>
      <c r="M19" s="263">
        <v>13184</v>
      </c>
      <c r="N19" s="234">
        <v>220433</v>
      </c>
      <c r="O19" s="234">
        <v>8192</v>
      </c>
      <c r="P19" s="234">
        <v>7740</v>
      </c>
      <c r="Q19" s="264">
        <v>330</v>
      </c>
      <c r="R19" s="234">
        <v>10410</v>
      </c>
      <c r="S19" s="265">
        <v>18.95</v>
      </c>
      <c r="T19" s="265">
        <v>6</v>
      </c>
      <c r="U19" s="258">
        <f t="shared" si="0"/>
        <v>55.347951582867786</v>
      </c>
      <c r="V19" s="35" t="s">
        <v>30</v>
      </c>
    </row>
    <row r="20" spans="1:22" ht="15.75" x14ac:dyDescent="0.2">
      <c r="A20" s="35" t="s">
        <v>31</v>
      </c>
      <c r="B20" s="207">
        <v>87386</v>
      </c>
      <c r="C20" s="207">
        <v>49409</v>
      </c>
      <c r="D20" s="207">
        <v>146</v>
      </c>
      <c r="E20" s="207">
        <v>5032</v>
      </c>
      <c r="F20" s="207">
        <v>1928</v>
      </c>
      <c r="G20" s="207">
        <v>2660</v>
      </c>
      <c r="H20" s="207">
        <v>15</v>
      </c>
      <c r="I20" s="189" t="s">
        <v>37</v>
      </c>
      <c r="J20" s="207">
        <v>360077</v>
      </c>
      <c r="K20" s="207">
        <v>69945</v>
      </c>
      <c r="L20" s="35" t="s">
        <v>31</v>
      </c>
      <c r="M20" s="207">
        <v>0</v>
      </c>
      <c r="N20" s="207">
        <v>105117</v>
      </c>
      <c r="O20" s="207">
        <v>1458</v>
      </c>
      <c r="P20" s="207">
        <v>3377</v>
      </c>
      <c r="Q20" s="207">
        <v>151</v>
      </c>
      <c r="R20" s="207">
        <v>5739</v>
      </c>
      <c r="S20" s="289">
        <v>5.23</v>
      </c>
      <c r="T20" s="289">
        <v>1.43</v>
      </c>
      <c r="U20" s="258">
        <f t="shared" si="0"/>
        <v>61.133616298811546</v>
      </c>
      <c r="V20" s="35" t="s">
        <v>31</v>
      </c>
    </row>
    <row r="21" spans="1:22" ht="15.75" x14ac:dyDescent="0.2">
      <c r="A21" s="35" t="s">
        <v>32</v>
      </c>
      <c r="B21" s="220">
        <v>131006</v>
      </c>
      <c r="C21" s="220">
        <v>17211</v>
      </c>
      <c r="D21" s="220">
        <v>570</v>
      </c>
      <c r="E21" s="220">
        <v>9209</v>
      </c>
      <c r="F21" s="220" t="s">
        <v>37</v>
      </c>
      <c r="G21" s="220" t="s">
        <v>37</v>
      </c>
      <c r="H21" s="220">
        <v>818</v>
      </c>
      <c r="I21" s="220" t="s">
        <v>37</v>
      </c>
      <c r="J21" s="220">
        <v>332482</v>
      </c>
      <c r="K21" s="220">
        <v>89014</v>
      </c>
      <c r="L21" s="35" t="s">
        <v>32</v>
      </c>
      <c r="M21" s="220">
        <v>0</v>
      </c>
      <c r="N21" s="220">
        <v>70991</v>
      </c>
      <c r="O21" s="220">
        <v>1667</v>
      </c>
      <c r="P21" s="220">
        <v>1036</v>
      </c>
      <c r="Q21" s="266">
        <v>176</v>
      </c>
      <c r="R21" s="220">
        <v>6284</v>
      </c>
      <c r="S21" s="267">
        <v>8.5</v>
      </c>
      <c r="T21" s="267">
        <v>0</v>
      </c>
      <c r="U21" s="258">
        <f t="shared" si="0"/>
        <v>51.467801857585137</v>
      </c>
      <c r="V21" s="35" t="s">
        <v>32</v>
      </c>
    </row>
    <row r="22" spans="1:22" ht="16.5" thickBot="1" x14ac:dyDescent="0.25">
      <c r="A22" s="35" t="s">
        <v>33</v>
      </c>
      <c r="B22" s="219">
        <v>146389</v>
      </c>
      <c r="C22" s="235">
        <v>66636</v>
      </c>
      <c r="D22" s="219">
        <v>285</v>
      </c>
      <c r="E22" s="219">
        <v>9972</v>
      </c>
      <c r="F22" s="219">
        <v>4925</v>
      </c>
      <c r="G22" s="219">
        <v>12849</v>
      </c>
      <c r="H22" s="219">
        <v>1440</v>
      </c>
      <c r="I22" s="220" t="s">
        <v>37</v>
      </c>
      <c r="J22" s="219">
        <v>700271</v>
      </c>
      <c r="K22" s="219">
        <v>332611</v>
      </c>
      <c r="L22" s="35" t="s">
        <v>33</v>
      </c>
      <c r="M22" s="220">
        <v>4889</v>
      </c>
      <c r="N22" s="268">
        <v>116462</v>
      </c>
      <c r="O22" s="268">
        <v>4754</v>
      </c>
      <c r="P22" s="268">
        <v>6996</v>
      </c>
      <c r="Q22" s="269">
        <v>391</v>
      </c>
      <c r="R22" s="268">
        <v>9137</v>
      </c>
      <c r="S22" s="270">
        <v>15.06</v>
      </c>
      <c r="T22" s="270">
        <v>1</v>
      </c>
      <c r="U22" s="271">
        <f t="shared" si="0"/>
        <v>73.496116708648188</v>
      </c>
      <c r="V22" s="35" t="s">
        <v>33</v>
      </c>
    </row>
    <row r="23" spans="1:22" ht="16.5" thickBot="1" x14ac:dyDescent="0.25">
      <c r="A23" s="43" t="s">
        <v>66</v>
      </c>
      <c r="B23" s="236">
        <f t="shared" ref="B23:K23" si="1">SUM(B6:B22)</f>
        <v>1955924</v>
      </c>
      <c r="C23" s="237">
        <f t="shared" si="1"/>
        <v>780560</v>
      </c>
      <c r="D23" s="238">
        <f t="shared" si="1"/>
        <v>3875</v>
      </c>
      <c r="E23" s="238">
        <f t="shared" si="1"/>
        <v>165363</v>
      </c>
      <c r="F23" s="238">
        <f t="shared" si="1"/>
        <v>68988</v>
      </c>
      <c r="G23" s="238">
        <f t="shared" si="1"/>
        <v>60302</v>
      </c>
      <c r="H23" s="238">
        <f t="shared" si="1"/>
        <v>37500</v>
      </c>
      <c r="I23" s="238">
        <f t="shared" si="1"/>
        <v>208</v>
      </c>
      <c r="J23" s="238">
        <f t="shared" si="1"/>
        <v>7030286.4100000001</v>
      </c>
      <c r="K23" s="238">
        <f t="shared" si="1"/>
        <v>2321330</v>
      </c>
      <c r="L23" s="215" t="s">
        <v>66</v>
      </c>
      <c r="M23" s="238">
        <f t="shared" ref="M23:T23" si="2">SUM(M6:M22)</f>
        <v>95754</v>
      </c>
      <c r="N23" s="238">
        <f t="shared" si="2"/>
        <v>2105142</v>
      </c>
      <c r="O23" s="238">
        <f t="shared" si="2"/>
        <v>64530</v>
      </c>
      <c r="P23" s="238">
        <f t="shared" si="2"/>
        <v>72316</v>
      </c>
      <c r="Q23" s="272">
        <f t="shared" si="2"/>
        <v>3293</v>
      </c>
      <c r="R23" s="238">
        <f t="shared" si="2"/>
        <v>111560</v>
      </c>
      <c r="S23" s="273">
        <f t="shared" si="2"/>
        <v>166.93</v>
      </c>
      <c r="T23" s="273">
        <f t="shared" si="2"/>
        <v>19.72</v>
      </c>
      <c r="U23" s="274">
        <f t="shared" si="0"/>
        <v>61.211169146648324</v>
      </c>
      <c r="V23" s="44" t="s">
        <v>34</v>
      </c>
    </row>
    <row r="24" spans="1:22" ht="15.75" x14ac:dyDescent="0.25">
      <c r="A24" s="1" t="s">
        <v>62</v>
      </c>
      <c r="B24" s="232">
        <f t="shared" ref="B24:K24" si="3">SUM(B9,B10,B14,B15,B16,B18,B19,B20,B21,B22)</f>
        <v>1472094</v>
      </c>
      <c r="C24" s="232">
        <f t="shared" si="3"/>
        <v>531456</v>
      </c>
      <c r="D24" s="232">
        <f t="shared" si="3"/>
        <v>3001</v>
      </c>
      <c r="E24" s="232">
        <f t="shared" si="3"/>
        <v>98793</v>
      </c>
      <c r="F24" s="232">
        <f t="shared" si="3"/>
        <v>47731</v>
      </c>
      <c r="G24" s="232">
        <f t="shared" si="3"/>
        <v>47471</v>
      </c>
      <c r="H24" s="232">
        <f t="shared" si="3"/>
        <v>32648</v>
      </c>
      <c r="I24" s="232">
        <f t="shared" si="3"/>
        <v>23</v>
      </c>
      <c r="J24" s="232">
        <f t="shared" si="3"/>
        <v>5022355.41</v>
      </c>
      <c r="K24" s="232">
        <f t="shared" si="3"/>
        <v>1746782</v>
      </c>
      <c r="L24" s="216" t="s">
        <v>62</v>
      </c>
      <c r="M24" s="232">
        <f t="shared" ref="M24:T24" si="4">SUM(M9,M10,M14,M15,M16,M18,M19,M20,M21,M22)</f>
        <v>70995</v>
      </c>
      <c r="N24" s="232">
        <f t="shared" si="4"/>
        <v>1594061</v>
      </c>
      <c r="O24" s="232">
        <f t="shared" si="4"/>
        <v>45181</v>
      </c>
      <c r="P24" s="232">
        <f t="shared" si="4"/>
        <v>45951</v>
      </c>
      <c r="Q24" s="275">
        <f t="shared" si="4"/>
        <v>2591</v>
      </c>
      <c r="R24" s="232">
        <f t="shared" si="4"/>
        <v>84206</v>
      </c>
      <c r="S24" s="276">
        <f t="shared" si="4"/>
        <v>116.55000000000001</v>
      </c>
      <c r="T24" s="276">
        <f t="shared" si="4"/>
        <v>15.459999999999999</v>
      </c>
      <c r="U24" s="277">
        <f t="shared" si="0"/>
        <v>57.863237323870642</v>
      </c>
      <c r="V24" s="1" t="s">
        <v>62</v>
      </c>
    </row>
    <row r="25" spans="1:22" ht="15.75" x14ac:dyDescent="0.25">
      <c r="A25" s="1" t="s">
        <v>116</v>
      </c>
      <c r="B25" s="239">
        <v>57156</v>
      </c>
      <c r="C25" s="239">
        <v>11587</v>
      </c>
      <c r="D25" s="240">
        <v>152</v>
      </c>
      <c r="E25" s="239">
        <v>653</v>
      </c>
      <c r="F25" s="240">
        <v>2294</v>
      </c>
      <c r="G25" s="239">
        <v>3942</v>
      </c>
      <c r="H25" s="239">
        <v>695</v>
      </c>
      <c r="I25" s="239">
        <v>0</v>
      </c>
      <c r="J25" s="239">
        <v>144250</v>
      </c>
      <c r="K25" s="240">
        <v>47911</v>
      </c>
      <c r="L25" s="143" t="s">
        <v>116</v>
      </c>
      <c r="M25" s="240">
        <v>2082</v>
      </c>
      <c r="N25" s="239">
        <v>42141</v>
      </c>
      <c r="O25" s="239">
        <v>1372</v>
      </c>
      <c r="P25" s="239">
        <v>2317</v>
      </c>
      <c r="Q25" s="278">
        <v>46</v>
      </c>
      <c r="R25" s="239">
        <v>1430</v>
      </c>
      <c r="S25" s="279">
        <v>3.63</v>
      </c>
      <c r="T25" s="280">
        <v>0.53</v>
      </c>
      <c r="U25" s="281">
        <f t="shared" si="0"/>
        <v>97.730352303523034</v>
      </c>
      <c r="V25" s="1" t="s">
        <v>116</v>
      </c>
    </row>
    <row r="26" spans="1:22" ht="15.75" x14ac:dyDescent="0.25">
      <c r="A26" s="1" t="s">
        <v>117</v>
      </c>
      <c r="B26" s="241">
        <v>38604</v>
      </c>
      <c r="C26" s="241">
        <v>4357</v>
      </c>
      <c r="D26" s="242">
        <v>97</v>
      </c>
      <c r="E26" s="241">
        <v>0</v>
      </c>
      <c r="F26" s="241">
        <v>2065</v>
      </c>
      <c r="G26" s="241">
        <v>842</v>
      </c>
      <c r="H26" s="242">
        <v>548</v>
      </c>
      <c r="I26" s="242">
        <v>0</v>
      </c>
      <c r="J26" s="241">
        <v>88837</v>
      </c>
      <c r="K26" s="241">
        <v>39827</v>
      </c>
      <c r="L26" s="214" t="s">
        <v>117</v>
      </c>
      <c r="M26" s="242" t="s">
        <v>37</v>
      </c>
      <c r="N26" s="241">
        <v>80216</v>
      </c>
      <c r="O26" s="241">
        <v>0</v>
      </c>
      <c r="P26" s="241">
        <v>0</v>
      </c>
      <c r="Q26" s="242">
        <v>44</v>
      </c>
      <c r="R26" s="241">
        <v>1673</v>
      </c>
      <c r="S26" s="242">
        <v>3.5</v>
      </c>
      <c r="T26" s="290">
        <v>1</v>
      </c>
      <c r="U26" s="277">
        <f t="shared" si="0"/>
        <v>51.739662201514271</v>
      </c>
      <c r="V26" s="1" t="s">
        <v>117</v>
      </c>
    </row>
  </sheetData>
  <sheetProtection algorithmName="SHA-512" hashValue="7WDkN4zIJV8aLyPslm7cqQdVUD1lEtokfnseqZNl7Vf3LWqnoTMx7bUR7z9eHMoH8URwTvKUqcVOd4o/M7V88Q==" saltValue="2PXpLqNmmPIhT7Mpz3YqTA==" spinCount="100000" sheet="1" objects="1" scenarios="1"/>
  <mergeCells count="1">
    <mergeCell ref="A1:F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6"/>
  <sheetViews>
    <sheetView zoomScale="75" zoomScaleNormal="75" workbookViewId="0">
      <selection activeCell="T16" sqref="T16"/>
    </sheetView>
  </sheetViews>
  <sheetFormatPr baseColWidth="10" defaultRowHeight="12.75" x14ac:dyDescent="0.2"/>
  <cols>
    <col min="1" max="1" width="27.85546875" bestFit="1" customWidth="1"/>
    <col min="2" max="2" width="14.140625" customWidth="1"/>
    <col min="3" max="3" width="12" customWidth="1"/>
    <col min="4" max="6" width="12" bestFit="1" customWidth="1"/>
    <col min="7" max="7" width="11.85546875" bestFit="1" customWidth="1"/>
    <col min="8" max="8" width="13.28515625" customWidth="1"/>
    <col min="9" max="9" width="11.85546875" bestFit="1" customWidth="1"/>
    <col min="10" max="11" width="13.28515625" bestFit="1" customWidth="1"/>
    <col min="12" max="12" width="27.85546875" bestFit="1" customWidth="1"/>
    <col min="13" max="13" width="11.7109375" bestFit="1" customWidth="1"/>
    <col min="14" max="14" width="11.85546875" bestFit="1" customWidth="1"/>
    <col min="15" max="18" width="11.7109375" bestFit="1" customWidth="1"/>
    <col min="19" max="20" width="11.5703125" bestFit="1" customWidth="1"/>
  </cols>
  <sheetData>
    <row r="1" spans="1:22" ht="15.75" x14ac:dyDescent="0.25">
      <c r="A1" s="429" t="s">
        <v>132</v>
      </c>
      <c r="B1" s="429"/>
      <c r="C1" s="429"/>
      <c r="D1" s="429"/>
      <c r="E1" s="429"/>
      <c r="F1" s="429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62"/>
      <c r="T1" s="2"/>
      <c r="U1" s="2"/>
      <c r="V1" s="2"/>
    </row>
    <row r="2" spans="1:22" ht="15.75" x14ac:dyDescent="0.25">
      <c r="A2" s="1"/>
      <c r="B2" s="1"/>
      <c r="C2" s="1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</row>
    <row r="3" spans="1:22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66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69" t="s">
        <v>1</v>
      </c>
      <c r="V3" s="70"/>
    </row>
    <row r="4" spans="1:22" ht="126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74" t="s">
        <v>79</v>
      </c>
      <c r="J4" s="74" t="s">
        <v>80</v>
      </c>
      <c r="K4" s="74" t="s">
        <v>81</v>
      </c>
      <c r="L4" s="75"/>
      <c r="M4" s="74" t="s">
        <v>82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88</v>
      </c>
      <c r="U4" s="76" t="s">
        <v>89</v>
      </c>
      <c r="V4" s="36"/>
    </row>
    <row r="5" spans="1:22" ht="45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76" t="s">
        <v>97</v>
      </c>
      <c r="J5" s="76" t="s">
        <v>98</v>
      </c>
      <c r="K5" s="76" t="s">
        <v>99</v>
      </c>
      <c r="L5" s="78"/>
      <c r="M5" s="76" t="s">
        <v>100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76" t="s">
        <v>16</v>
      </c>
      <c r="V5" s="36"/>
    </row>
    <row r="6" spans="1:22" ht="15.75" x14ac:dyDescent="0.2">
      <c r="A6" s="35" t="s">
        <v>17</v>
      </c>
      <c r="B6" s="192">
        <v>70130</v>
      </c>
      <c r="C6" s="193">
        <v>22598</v>
      </c>
      <c r="D6" s="194">
        <v>123</v>
      </c>
      <c r="E6" s="194">
        <v>7923</v>
      </c>
      <c r="F6" s="194">
        <v>2049</v>
      </c>
      <c r="G6" s="194">
        <v>1079</v>
      </c>
      <c r="H6" s="194">
        <v>148</v>
      </c>
      <c r="I6" s="194">
        <v>3</v>
      </c>
      <c r="J6" s="194">
        <v>181447</v>
      </c>
      <c r="K6" s="194">
        <v>105897</v>
      </c>
      <c r="L6" s="35" t="s">
        <v>17</v>
      </c>
      <c r="M6" s="195">
        <v>4655</v>
      </c>
      <c r="N6" s="194">
        <v>49586</v>
      </c>
      <c r="O6" s="194">
        <v>2064</v>
      </c>
      <c r="P6" s="194">
        <v>2874</v>
      </c>
      <c r="Q6" s="196">
        <v>87</v>
      </c>
      <c r="R6" s="194">
        <v>3305</v>
      </c>
      <c r="S6" s="197">
        <v>5.75</v>
      </c>
      <c r="T6" s="197">
        <v>0</v>
      </c>
      <c r="U6" s="198">
        <f t="shared" ref="U6:U19" si="0">J6/(Q6+R6)</f>
        <v>53.492629716981135</v>
      </c>
      <c r="V6" s="35" t="s">
        <v>17</v>
      </c>
    </row>
    <row r="7" spans="1:22" ht="15.75" x14ac:dyDescent="0.2">
      <c r="A7" s="35" t="s">
        <v>18</v>
      </c>
      <c r="B7" s="207">
        <v>72170</v>
      </c>
      <c r="C7" s="207">
        <v>19825</v>
      </c>
      <c r="D7" s="207">
        <v>107</v>
      </c>
      <c r="E7" s="207">
        <v>6717</v>
      </c>
      <c r="F7" s="207">
        <v>2296</v>
      </c>
      <c r="G7" s="207">
        <v>1728</v>
      </c>
      <c r="H7" s="207">
        <v>647</v>
      </c>
      <c r="I7" s="189" t="s">
        <v>37</v>
      </c>
      <c r="J7" s="207">
        <v>167100</v>
      </c>
      <c r="K7" s="207">
        <v>0</v>
      </c>
      <c r="L7" s="35" t="s">
        <v>18</v>
      </c>
      <c r="M7" s="207">
        <v>0</v>
      </c>
      <c r="N7" s="207">
        <v>57201</v>
      </c>
      <c r="O7" s="207">
        <v>1544</v>
      </c>
      <c r="P7" s="207">
        <v>3092</v>
      </c>
      <c r="Q7" s="208">
        <v>71</v>
      </c>
      <c r="R7" s="207">
        <v>2739</v>
      </c>
      <c r="S7" s="209">
        <v>7</v>
      </c>
      <c r="T7" s="209">
        <v>1.5</v>
      </c>
      <c r="U7" s="150">
        <f t="shared" si="0"/>
        <v>59.466192170818502</v>
      </c>
      <c r="V7" s="35" t="s">
        <v>18</v>
      </c>
    </row>
    <row r="8" spans="1:22" ht="15.75" x14ac:dyDescent="0.2">
      <c r="A8" s="35" t="s">
        <v>19</v>
      </c>
      <c r="B8" s="167">
        <v>45122</v>
      </c>
      <c r="C8" s="167">
        <v>12202</v>
      </c>
      <c r="D8" s="167">
        <v>152</v>
      </c>
      <c r="E8" s="167">
        <v>3499</v>
      </c>
      <c r="F8" s="167">
        <v>2912</v>
      </c>
      <c r="G8" s="167">
        <v>1232</v>
      </c>
      <c r="H8" s="167">
        <v>741</v>
      </c>
      <c r="I8" s="167">
        <v>0</v>
      </c>
      <c r="J8" s="167">
        <v>231641</v>
      </c>
      <c r="K8" s="167">
        <v>135127</v>
      </c>
      <c r="L8" s="35" t="s">
        <v>19</v>
      </c>
      <c r="M8" s="167">
        <v>5797</v>
      </c>
      <c r="N8" s="167">
        <v>66829</v>
      </c>
      <c r="O8" s="167">
        <v>2727</v>
      </c>
      <c r="P8" s="167">
        <v>3089</v>
      </c>
      <c r="Q8" s="181">
        <v>82</v>
      </c>
      <c r="R8" s="167">
        <v>3141</v>
      </c>
      <c r="S8" s="168">
        <v>5.5</v>
      </c>
      <c r="T8" s="168">
        <v>1.5</v>
      </c>
      <c r="U8" s="150">
        <f t="shared" si="0"/>
        <v>71.871237977040025</v>
      </c>
      <c r="V8" s="35" t="s">
        <v>19</v>
      </c>
    </row>
    <row r="9" spans="1:22" ht="15.75" x14ac:dyDescent="0.2">
      <c r="A9" s="35" t="s">
        <v>20</v>
      </c>
      <c r="B9" s="151">
        <v>120981</v>
      </c>
      <c r="C9" s="151">
        <v>56951</v>
      </c>
      <c r="D9" s="151">
        <v>190</v>
      </c>
      <c r="E9" s="151">
        <v>10504</v>
      </c>
      <c r="F9" s="151">
        <v>4293</v>
      </c>
      <c r="G9" s="151">
        <v>13023</v>
      </c>
      <c r="H9" s="151">
        <v>1246</v>
      </c>
      <c r="I9" s="90" t="s">
        <v>37</v>
      </c>
      <c r="J9" s="151">
        <v>428745</v>
      </c>
      <c r="K9" s="177">
        <v>321798</v>
      </c>
      <c r="L9" s="35" t="s">
        <v>20</v>
      </c>
      <c r="M9" s="151">
        <v>11538</v>
      </c>
      <c r="N9" s="151">
        <v>101463</v>
      </c>
      <c r="O9" s="151">
        <v>3054</v>
      </c>
      <c r="P9" s="151">
        <v>2667</v>
      </c>
      <c r="Q9" s="182">
        <v>160</v>
      </c>
      <c r="R9" s="151">
        <v>5746</v>
      </c>
      <c r="S9" s="179">
        <v>8.41</v>
      </c>
      <c r="T9" s="179">
        <v>0</v>
      </c>
      <c r="U9" s="150">
        <f t="shared" si="0"/>
        <v>72.594818828310196</v>
      </c>
      <c r="V9" s="35" t="s">
        <v>20</v>
      </c>
    </row>
    <row r="10" spans="1:22" ht="15.75" x14ac:dyDescent="0.2">
      <c r="A10" s="35" t="s">
        <v>21</v>
      </c>
      <c r="B10" s="149">
        <v>95362</v>
      </c>
      <c r="C10" s="149">
        <v>14726</v>
      </c>
      <c r="D10" s="51">
        <v>190</v>
      </c>
      <c r="E10" s="51">
        <v>5088</v>
      </c>
      <c r="F10" s="51">
        <v>1981</v>
      </c>
      <c r="G10" s="51">
        <v>2840</v>
      </c>
      <c r="H10" s="51">
        <v>436</v>
      </c>
      <c r="I10" s="52">
        <v>27</v>
      </c>
      <c r="J10" s="51">
        <v>209951</v>
      </c>
      <c r="K10" s="51">
        <v>84302</v>
      </c>
      <c r="L10" s="35" t="s">
        <v>21</v>
      </c>
      <c r="M10" s="153">
        <v>600</v>
      </c>
      <c r="N10" s="51">
        <v>71199</v>
      </c>
      <c r="O10" s="51">
        <v>3085</v>
      </c>
      <c r="P10" s="51">
        <v>3907</v>
      </c>
      <c r="Q10" s="183">
        <v>133</v>
      </c>
      <c r="R10" s="51">
        <v>4761</v>
      </c>
      <c r="S10" s="54">
        <v>5</v>
      </c>
      <c r="T10" s="169" t="s">
        <v>130</v>
      </c>
      <c r="U10" s="150">
        <f t="shared" si="0"/>
        <v>42.899673069064157</v>
      </c>
      <c r="V10" s="35" t="s">
        <v>21</v>
      </c>
    </row>
    <row r="11" spans="1:22" ht="15.75" x14ac:dyDescent="0.2">
      <c r="A11" s="35" t="s">
        <v>22</v>
      </c>
      <c r="B11" s="79">
        <v>86708</v>
      </c>
      <c r="C11" s="87" t="s">
        <v>37</v>
      </c>
      <c r="D11" s="81">
        <v>112</v>
      </c>
      <c r="E11" s="86">
        <v>8397</v>
      </c>
      <c r="F11" s="81">
        <v>4810</v>
      </c>
      <c r="G11" s="86" t="s">
        <v>37</v>
      </c>
      <c r="H11" s="81">
        <v>1547</v>
      </c>
      <c r="I11" s="86" t="s">
        <v>37</v>
      </c>
      <c r="J11" s="81">
        <v>302337</v>
      </c>
      <c r="K11" s="81">
        <v>97943</v>
      </c>
      <c r="L11" s="35" t="s">
        <v>22</v>
      </c>
      <c r="M11" s="149">
        <v>648</v>
      </c>
      <c r="N11" s="51">
        <v>65830</v>
      </c>
      <c r="O11" s="51">
        <v>4732</v>
      </c>
      <c r="P11" s="51">
        <v>2433</v>
      </c>
      <c r="Q11" s="183">
        <v>110</v>
      </c>
      <c r="R11" s="51">
        <v>4928</v>
      </c>
      <c r="S11" s="54">
        <v>7.96</v>
      </c>
      <c r="T11" s="169">
        <v>6.74</v>
      </c>
      <c r="U11" s="150">
        <f t="shared" si="0"/>
        <v>60.011314013497419</v>
      </c>
      <c r="V11" s="35" t="s">
        <v>22</v>
      </c>
    </row>
    <row r="12" spans="1:22" ht="15.75" x14ac:dyDescent="0.2">
      <c r="A12" s="35" t="s">
        <v>23</v>
      </c>
      <c r="B12" s="167">
        <v>56624</v>
      </c>
      <c r="C12" s="167">
        <v>10904</v>
      </c>
      <c r="D12" s="178">
        <v>111</v>
      </c>
      <c r="E12" s="167">
        <v>8142</v>
      </c>
      <c r="F12" s="167">
        <v>2593</v>
      </c>
      <c r="G12" s="167">
        <v>1411</v>
      </c>
      <c r="H12" s="167">
        <v>377</v>
      </c>
      <c r="I12" s="178" t="s">
        <v>37</v>
      </c>
      <c r="J12" s="167">
        <v>129562</v>
      </c>
      <c r="K12" s="167">
        <v>112122</v>
      </c>
      <c r="L12" s="35" t="s">
        <v>23</v>
      </c>
      <c r="M12" s="178">
        <v>0</v>
      </c>
      <c r="N12" s="167">
        <v>66864</v>
      </c>
      <c r="O12" s="167">
        <v>4101</v>
      </c>
      <c r="P12" s="167">
        <v>2802</v>
      </c>
      <c r="Q12" s="181">
        <v>98</v>
      </c>
      <c r="R12" s="167">
        <v>3276</v>
      </c>
      <c r="S12" s="168">
        <v>6.5</v>
      </c>
      <c r="T12" s="168">
        <v>0</v>
      </c>
      <c r="U12" s="150">
        <f t="shared" si="0"/>
        <v>38.400118553645527</v>
      </c>
      <c r="V12" s="35" t="s">
        <v>23</v>
      </c>
    </row>
    <row r="13" spans="1:22" ht="15.75" x14ac:dyDescent="0.2">
      <c r="A13" s="35" t="s">
        <v>24</v>
      </c>
      <c r="B13" s="147">
        <v>74616</v>
      </c>
      <c r="C13" s="147">
        <v>111598</v>
      </c>
      <c r="D13" s="147">
        <v>154</v>
      </c>
      <c r="E13" s="147">
        <v>16510</v>
      </c>
      <c r="F13" s="147">
        <v>3074</v>
      </c>
      <c r="G13" s="147" t="s">
        <v>37</v>
      </c>
      <c r="H13" s="147">
        <v>1282</v>
      </c>
      <c r="I13" s="147" t="s">
        <v>37</v>
      </c>
      <c r="J13" s="147">
        <v>432754</v>
      </c>
      <c r="K13" s="147">
        <v>117541</v>
      </c>
      <c r="L13" s="35" t="s">
        <v>24</v>
      </c>
      <c r="M13" s="148">
        <v>438</v>
      </c>
      <c r="N13" s="147">
        <v>97331</v>
      </c>
      <c r="O13" s="147">
        <v>2950</v>
      </c>
      <c r="P13" s="147">
        <v>9179</v>
      </c>
      <c r="Q13" s="184">
        <v>135</v>
      </c>
      <c r="R13" s="147">
        <v>4966</v>
      </c>
      <c r="S13" s="176">
        <v>8.6</v>
      </c>
      <c r="T13" s="176">
        <v>0</v>
      </c>
      <c r="U13" s="150">
        <f t="shared" si="0"/>
        <v>84.837090766516368</v>
      </c>
      <c r="V13" s="35" t="s">
        <v>24</v>
      </c>
    </row>
    <row r="14" spans="1:22" ht="15.75" x14ac:dyDescent="0.2">
      <c r="A14" s="35" t="s">
        <v>25</v>
      </c>
      <c r="B14" s="189">
        <v>85843</v>
      </c>
      <c r="C14" s="189">
        <v>18961</v>
      </c>
      <c r="D14" s="189">
        <v>145</v>
      </c>
      <c r="E14" s="189">
        <v>12734</v>
      </c>
      <c r="F14" s="189">
        <v>4285</v>
      </c>
      <c r="G14" s="189">
        <v>5150</v>
      </c>
      <c r="H14" s="189">
        <v>276</v>
      </c>
      <c r="I14" s="189" t="s">
        <v>37</v>
      </c>
      <c r="J14" s="189">
        <v>455319</v>
      </c>
      <c r="K14" s="189">
        <v>123953</v>
      </c>
      <c r="L14" s="35" t="s">
        <v>25</v>
      </c>
      <c r="M14" s="189">
        <v>5284</v>
      </c>
      <c r="N14" s="189">
        <v>93286</v>
      </c>
      <c r="O14" s="189">
        <v>3268</v>
      </c>
      <c r="P14" s="189">
        <v>5559</v>
      </c>
      <c r="Q14" s="190">
        <v>127</v>
      </c>
      <c r="R14" s="189">
        <v>5406</v>
      </c>
      <c r="S14" s="191">
        <v>5.84</v>
      </c>
      <c r="T14" s="191">
        <v>0.5</v>
      </c>
      <c r="U14" s="199">
        <f t="shared" si="0"/>
        <v>82.291523585758185</v>
      </c>
      <c r="V14" s="35" t="s">
        <v>25</v>
      </c>
    </row>
    <row r="15" spans="1:22" ht="15.75" x14ac:dyDescent="0.2">
      <c r="A15" s="35" t="s">
        <v>26</v>
      </c>
      <c r="B15" s="171">
        <v>84689</v>
      </c>
      <c r="C15" s="171">
        <v>33476</v>
      </c>
      <c r="D15" s="172">
        <v>217</v>
      </c>
      <c r="E15" s="172">
        <v>9470</v>
      </c>
      <c r="F15" s="172">
        <v>3855</v>
      </c>
      <c r="G15" s="172">
        <v>2795</v>
      </c>
      <c r="H15" s="172">
        <v>3496</v>
      </c>
      <c r="I15" s="172" t="s">
        <v>37</v>
      </c>
      <c r="J15" s="172">
        <v>198689</v>
      </c>
      <c r="K15" s="172">
        <v>57500</v>
      </c>
      <c r="L15" s="35" t="s">
        <v>26</v>
      </c>
      <c r="M15" s="171">
        <v>453</v>
      </c>
      <c r="N15" s="172">
        <v>151303</v>
      </c>
      <c r="O15" s="172">
        <v>8382</v>
      </c>
      <c r="P15" s="172">
        <v>5640</v>
      </c>
      <c r="Q15" s="200">
        <v>142</v>
      </c>
      <c r="R15" s="172">
        <v>4813</v>
      </c>
      <c r="S15" s="201">
        <v>7.35</v>
      </c>
      <c r="T15" s="201">
        <v>1</v>
      </c>
      <c r="U15" s="199">
        <f t="shared" si="0"/>
        <v>40.098688193743691</v>
      </c>
      <c r="V15" s="35" t="s">
        <v>26</v>
      </c>
    </row>
    <row r="16" spans="1:22" ht="15.75" x14ac:dyDescent="0.2">
      <c r="A16" s="35" t="s">
        <v>27</v>
      </c>
      <c r="B16" s="88">
        <v>312783</v>
      </c>
      <c r="C16" s="153">
        <v>118172</v>
      </c>
      <c r="D16" s="51">
        <v>724</v>
      </c>
      <c r="E16" s="51">
        <v>8584</v>
      </c>
      <c r="F16" s="51">
        <v>10827</v>
      </c>
      <c r="G16" s="51">
        <v>125</v>
      </c>
      <c r="H16" s="51">
        <v>3216</v>
      </c>
      <c r="I16" s="52">
        <v>0</v>
      </c>
      <c r="J16" s="51">
        <v>735853</v>
      </c>
      <c r="K16" s="52">
        <v>331841</v>
      </c>
      <c r="L16" s="35" t="s">
        <v>27</v>
      </c>
      <c r="M16" s="153">
        <v>0</v>
      </c>
      <c r="N16" s="52">
        <v>308284</v>
      </c>
      <c r="O16" s="52">
        <v>1387</v>
      </c>
      <c r="P16" s="52">
        <v>3476</v>
      </c>
      <c r="Q16" s="202">
        <v>505</v>
      </c>
      <c r="R16" s="52">
        <v>17700</v>
      </c>
      <c r="S16" s="169">
        <v>22.4</v>
      </c>
      <c r="T16" s="169">
        <v>2</v>
      </c>
      <c r="U16" s="199">
        <f t="shared" si="0"/>
        <v>40.420379016753643</v>
      </c>
      <c r="V16" s="35" t="s">
        <v>27</v>
      </c>
    </row>
    <row r="17" spans="1:22" ht="15.75" x14ac:dyDescent="0.2">
      <c r="A17" s="35" t="s">
        <v>28</v>
      </c>
      <c r="B17" s="147">
        <v>58774</v>
      </c>
      <c r="C17" s="147">
        <v>44244</v>
      </c>
      <c r="D17" s="147">
        <v>147</v>
      </c>
      <c r="E17" s="147">
        <v>8374</v>
      </c>
      <c r="F17" s="147">
        <v>3329</v>
      </c>
      <c r="G17" s="147">
        <v>7024</v>
      </c>
      <c r="H17" s="147">
        <v>2225</v>
      </c>
      <c r="I17" s="147" t="s">
        <v>37</v>
      </c>
      <c r="J17" s="147">
        <v>264527</v>
      </c>
      <c r="K17" s="147">
        <v>48435</v>
      </c>
      <c r="L17" s="35" t="s">
        <v>28</v>
      </c>
      <c r="M17" s="147">
        <v>1180</v>
      </c>
      <c r="N17" s="147">
        <v>117855</v>
      </c>
      <c r="O17" s="147">
        <v>1538</v>
      </c>
      <c r="P17" s="147">
        <v>3344</v>
      </c>
      <c r="Q17" s="184">
        <v>101</v>
      </c>
      <c r="R17" s="147">
        <v>3459</v>
      </c>
      <c r="S17" s="176">
        <v>7</v>
      </c>
      <c r="T17" s="176">
        <v>0</v>
      </c>
      <c r="U17" s="199">
        <f t="shared" si="0"/>
        <v>74.305337078651689</v>
      </c>
      <c r="V17" s="35" t="s">
        <v>28</v>
      </c>
    </row>
    <row r="18" spans="1:22" ht="15.75" x14ac:dyDescent="0.2">
      <c r="A18" s="35" t="s">
        <v>29</v>
      </c>
      <c r="B18" s="146">
        <v>214012</v>
      </c>
      <c r="C18" s="147">
        <v>55494</v>
      </c>
      <c r="D18" s="148">
        <v>388</v>
      </c>
      <c r="E18" s="147">
        <v>14149</v>
      </c>
      <c r="F18" s="147">
        <v>7412</v>
      </c>
      <c r="G18" s="147">
        <v>6283</v>
      </c>
      <c r="H18" s="147">
        <v>6930</v>
      </c>
      <c r="I18" s="148">
        <v>28</v>
      </c>
      <c r="J18" s="147">
        <v>677777</v>
      </c>
      <c r="K18" s="147">
        <v>53481</v>
      </c>
      <c r="L18" s="35" t="s">
        <v>29</v>
      </c>
      <c r="M18" s="147">
        <v>33438</v>
      </c>
      <c r="N18" s="147">
        <v>266397</v>
      </c>
      <c r="O18" s="147">
        <v>6526</v>
      </c>
      <c r="P18" s="147">
        <v>3494</v>
      </c>
      <c r="Q18" s="184">
        <v>468</v>
      </c>
      <c r="R18" s="147">
        <v>12518</v>
      </c>
      <c r="S18" s="176">
        <v>19.88</v>
      </c>
      <c r="T18" s="176">
        <v>3.53</v>
      </c>
      <c r="U18" s="93">
        <f t="shared" si="0"/>
        <v>52.192900046203604</v>
      </c>
      <c r="V18" s="42" t="s">
        <v>29</v>
      </c>
    </row>
    <row r="19" spans="1:22" ht="15.75" x14ac:dyDescent="0.2">
      <c r="A19" s="35" t="s">
        <v>30</v>
      </c>
      <c r="B19" s="170">
        <v>177153</v>
      </c>
      <c r="C19" s="170">
        <v>48782</v>
      </c>
      <c r="D19" s="115">
        <v>397</v>
      </c>
      <c r="E19" s="115">
        <v>11242</v>
      </c>
      <c r="F19" s="115">
        <v>6396</v>
      </c>
      <c r="G19" s="172">
        <v>199</v>
      </c>
      <c r="H19" s="115">
        <v>6603</v>
      </c>
      <c r="I19" s="172">
        <v>0</v>
      </c>
      <c r="J19" s="115">
        <v>598615</v>
      </c>
      <c r="K19" s="115">
        <v>145260</v>
      </c>
      <c r="L19" s="35" t="s">
        <v>30</v>
      </c>
      <c r="M19" s="171">
        <v>9823</v>
      </c>
      <c r="N19" s="172">
        <v>214276</v>
      </c>
      <c r="O19" s="172">
        <v>5434</v>
      </c>
      <c r="P19" s="172">
        <v>6585</v>
      </c>
      <c r="Q19" s="200">
        <v>629</v>
      </c>
      <c r="R19" s="172">
        <v>9675</v>
      </c>
      <c r="S19" s="201">
        <v>18.850000000000001</v>
      </c>
      <c r="T19" s="201">
        <v>6</v>
      </c>
      <c r="U19" s="199">
        <f t="shared" si="0"/>
        <v>58.095399844720497</v>
      </c>
      <c r="V19" s="35" t="s">
        <v>30</v>
      </c>
    </row>
    <row r="20" spans="1:22" ht="15.75" x14ac:dyDescent="0.2">
      <c r="A20" s="35" t="s">
        <v>31</v>
      </c>
      <c r="B20" s="207">
        <v>84182</v>
      </c>
      <c r="C20" s="207">
        <v>30872</v>
      </c>
      <c r="D20" s="207">
        <v>151</v>
      </c>
      <c r="E20" s="207">
        <v>8670</v>
      </c>
      <c r="F20" s="207">
        <v>1135</v>
      </c>
      <c r="G20" s="207">
        <v>3966</v>
      </c>
      <c r="H20" s="207">
        <v>461</v>
      </c>
      <c r="I20" s="189" t="s">
        <v>37</v>
      </c>
      <c r="J20" s="207">
        <v>172943</v>
      </c>
      <c r="K20" s="207">
        <v>97763</v>
      </c>
      <c r="L20" s="35" t="s">
        <v>31</v>
      </c>
      <c r="M20" s="189">
        <v>0</v>
      </c>
      <c r="N20" s="189">
        <v>109679</v>
      </c>
      <c r="O20" s="189">
        <v>1892</v>
      </c>
      <c r="P20" s="189">
        <v>2834</v>
      </c>
      <c r="Q20" s="190">
        <v>149</v>
      </c>
      <c r="R20" s="189">
        <v>5542</v>
      </c>
      <c r="S20" s="191">
        <v>5.5</v>
      </c>
      <c r="T20" s="191">
        <v>1.43</v>
      </c>
      <c r="U20" s="199">
        <f t="shared" ref="U20:U26" si="1">J20/(Q20+R20)</f>
        <v>30.388859602881745</v>
      </c>
      <c r="V20" s="35" t="s">
        <v>31</v>
      </c>
    </row>
    <row r="21" spans="1:22" ht="15.75" x14ac:dyDescent="0.2">
      <c r="A21" s="35" t="s">
        <v>32</v>
      </c>
      <c r="B21" s="189">
        <v>124377</v>
      </c>
      <c r="C21" s="189">
        <v>14909</v>
      </c>
      <c r="D21" s="189">
        <v>1190</v>
      </c>
      <c r="E21" s="189">
        <v>8897</v>
      </c>
      <c r="F21" s="189" t="s">
        <v>37</v>
      </c>
      <c r="G21" s="189" t="s">
        <v>37</v>
      </c>
      <c r="H21" s="189">
        <v>444</v>
      </c>
      <c r="I21" s="189" t="s">
        <v>37</v>
      </c>
      <c r="J21" s="189">
        <v>267464</v>
      </c>
      <c r="K21" s="189">
        <v>62017</v>
      </c>
      <c r="L21" s="35" t="s">
        <v>32</v>
      </c>
      <c r="M21" s="189">
        <v>0</v>
      </c>
      <c r="N21" s="189">
        <v>75013</v>
      </c>
      <c r="O21" s="189">
        <v>1292</v>
      </c>
      <c r="P21" s="189">
        <v>891</v>
      </c>
      <c r="Q21" s="190">
        <v>64</v>
      </c>
      <c r="R21" s="189">
        <v>5929</v>
      </c>
      <c r="S21" s="191">
        <v>8.5</v>
      </c>
      <c r="T21" s="191">
        <v>0</v>
      </c>
      <c r="U21" s="199">
        <f t="shared" si="1"/>
        <v>44.62940096779576</v>
      </c>
      <c r="V21" s="35" t="s">
        <v>32</v>
      </c>
    </row>
    <row r="22" spans="1:22" ht="16.5" thickBot="1" x14ac:dyDescent="0.25">
      <c r="A22" s="35" t="s">
        <v>33</v>
      </c>
      <c r="B22" s="207">
        <v>141753</v>
      </c>
      <c r="C22" s="210">
        <v>53791</v>
      </c>
      <c r="D22" s="207">
        <v>302</v>
      </c>
      <c r="E22" s="207">
        <v>9074</v>
      </c>
      <c r="F22" s="207">
        <v>3743</v>
      </c>
      <c r="G22" s="207">
        <v>15318</v>
      </c>
      <c r="H22" s="207">
        <v>2377</v>
      </c>
      <c r="I22" s="189" t="s">
        <v>37</v>
      </c>
      <c r="J22" s="207">
        <v>413963</v>
      </c>
      <c r="K22" s="207">
        <v>150914</v>
      </c>
      <c r="L22" s="35" t="s">
        <v>33</v>
      </c>
      <c r="M22" s="189">
        <v>8855</v>
      </c>
      <c r="N22" s="203">
        <v>118058</v>
      </c>
      <c r="O22" s="203">
        <v>4289</v>
      </c>
      <c r="P22" s="203">
        <v>7091</v>
      </c>
      <c r="Q22" s="204">
        <v>249</v>
      </c>
      <c r="R22" s="203">
        <v>8891</v>
      </c>
      <c r="S22" s="205">
        <v>15.06</v>
      </c>
      <c r="T22" s="205">
        <v>1</v>
      </c>
      <c r="U22" s="206">
        <f t="shared" si="1"/>
        <v>45.291356673960614</v>
      </c>
      <c r="V22" s="35" t="s">
        <v>33</v>
      </c>
    </row>
    <row r="23" spans="1:22" ht="16.5" thickBot="1" x14ac:dyDescent="0.25">
      <c r="A23" s="43" t="s">
        <v>66</v>
      </c>
      <c r="B23" s="164">
        <f t="shared" ref="B23:K23" si="2">SUM(B6:B22)</f>
        <v>1905279</v>
      </c>
      <c r="C23" s="165">
        <f t="shared" si="2"/>
        <v>667505</v>
      </c>
      <c r="D23" s="156">
        <f t="shared" si="2"/>
        <v>4800</v>
      </c>
      <c r="E23" s="156">
        <f t="shared" si="2"/>
        <v>157974</v>
      </c>
      <c r="F23" s="156">
        <f t="shared" si="2"/>
        <v>64990</v>
      </c>
      <c r="G23" s="156">
        <f t="shared" si="2"/>
        <v>62173</v>
      </c>
      <c r="H23" s="156">
        <f t="shared" si="2"/>
        <v>32452</v>
      </c>
      <c r="I23" s="156">
        <f t="shared" si="2"/>
        <v>58</v>
      </c>
      <c r="J23" s="156">
        <f t="shared" si="2"/>
        <v>5868687</v>
      </c>
      <c r="K23" s="156">
        <f t="shared" si="2"/>
        <v>2045894</v>
      </c>
      <c r="L23" s="103" t="s">
        <v>66</v>
      </c>
      <c r="M23" s="156">
        <f t="shared" ref="M23:T23" si="3">SUM(M6:M22)</f>
        <v>82709</v>
      </c>
      <c r="N23" s="156">
        <f t="shared" si="3"/>
        <v>2030454</v>
      </c>
      <c r="O23" s="156">
        <f t="shared" si="3"/>
        <v>58265</v>
      </c>
      <c r="P23" s="156">
        <f t="shared" si="3"/>
        <v>68957</v>
      </c>
      <c r="Q23" s="186">
        <f t="shared" si="3"/>
        <v>3310</v>
      </c>
      <c r="R23" s="156">
        <f t="shared" si="3"/>
        <v>106795</v>
      </c>
      <c r="S23" s="158">
        <f t="shared" si="3"/>
        <v>165.1</v>
      </c>
      <c r="T23" s="158">
        <f t="shared" si="3"/>
        <v>25.2</v>
      </c>
      <c r="U23" s="157">
        <f t="shared" si="1"/>
        <v>53.300821942691066</v>
      </c>
      <c r="V23" s="44" t="s">
        <v>34</v>
      </c>
    </row>
    <row r="24" spans="1:22" ht="15.75" x14ac:dyDescent="0.25">
      <c r="A24" s="1" t="s">
        <v>62</v>
      </c>
      <c r="B24" s="25">
        <f t="shared" ref="B24:K24" si="4">SUM(B9,B10,B14,B15,B16,B18,B19,B20,B21,B22)</f>
        <v>1441135</v>
      </c>
      <c r="C24" s="25">
        <f t="shared" si="4"/>
        <v>446134</v>
      </c>
      <c r="D24" s="25">
        <f t="shared" si="4"/>
        <v>3894</v>
      </c>
      <c r="E24" s="25">
        <f t="shared" si="4"/>
        <v>98412</v>
      </c>
      <c r="F24" s="166">
        <f t="shared" si="4"/>
        <v>43927</v>
      </c>
      <c r="G24" s="25">
        <f t="shared" si="4"/>
        <v>49699</v>
      </c>
      <c r="H24" s="25">
        <f t="shared" si="4"/>
        <v>25485</v>
      </c>
      <c r="I24" s="25">
        <f t="shared" si="4"/>
        <v>55</v>
      </c>
      <c r="J24" s="25">
        <f t="shared" si="4"/>
        <v>4159319</v>
      </c>
      <c r="K24" s="25">
        <f t="shared" si="4"/>
        <v>1428829</v>
      </c>
      <c r="L24" s="143" t="s">
        <v>62</v>
      </c>
      <c r="M24" s="25">
        <f t="shared" ref="M24:T24" si="5">SUM(M9,M10,M14,M15,M16,M18,M19,M20,M21,M22)</f>
        <v>69991</v>
      </c>
      <c r="N24" s="25">
        <f t="shared" si="5"/>
        <v>1508958</v>
      </c>
      <c r="O24" s="25">
        <f t="shared" si="5"/>
        <v>38609</v>
      </c>
      <c r="P24" s="25">
        <f t="shared" si="5"/>
        <v>42144</v>
      </c>
      <c r="Q24" s="187">
        <f t="shared" si="5"/>
        <v>2626</v>
      </c>
      <c r="R24" s="25">
        <f t="shared" si="5"/>
        <v>80981</v>
      </c>
      <c r="S24" s="180">
        <f t="shared" si="5"/>
        <v>116.78999999999999</v>
      </c>
      <c r="T24" s="27">
        <f t="shared" si="5"/>
        <v>15.459999999999999</v>
      </c>
      <c r="U24" s="30">
        <f t="shared" si="1"/>
        <v>49.748454076811747</v>
      </c>
      <c r="V24" s="1" t="s">
        <v>62</v>
      </c>
    </row>
    <row r="25" spans="1:22" ht="15.75" x14ac:dyDescent="0.25">
      <c r="A25" s="1" t="s">
        <v>116</v>
      </c>
      <c r="B25" s="88">
        <v>54699</v>
      </c>
      <c r="C25" s="88">
        <v>8257</v>
      </c>
      <c r="D25" s="160">
        <v>194</v>
      </c>
      <c r="E25" s="88">
        <v>47</v>
      </c>
      <c r="F25" s="160">
        <v>1964</v>
      </c>
      <c r="G25" s="88">
        <v>8298</v>
      </c>
      <c r="H25" s="88">
        <v>136</v>
      </c>
      <c r="I25" s="88">
        <v>0</v>
      </c>
      <c r="J25" s="88">
        <v>145137</v>
      </c>
      <c r="K25" s="160">
        <v>84143</v>
      </c>
      <c r="L25" s="143" t="s">
        <v>116</v>
      </c>
      <c r="M25" s="160">
        <v>2095</v>
      </c>
      <c r="N25" s="88">
        <v>36226</v>
      </c>
      <c r="O25" s="88">
        <v>1111</v>
      </c>
      <c r="P25" s="88">
        <v>2154</v>
      </c>
      <c r="Q25" s="188">
        <v>42</v>
      </c>
      <c r="R25" s="88">
        <v>1301</v>
      </c>
      <c r="S25" s="162">
        <v>3.35</v>
      </c>
      <c r="T25" s="175">
        <v>0.25</v>
      </c>
      <c r="U25" s="161">
        <f t="shared" si="1"/>
        <v>108.06924795234549</v>
      </c>
      <c r="V25" s="1" t="s">
        <v>116</v>
      </c>
    </row>
    <row r="26" spans="1:22" ht="15.75" x14ac:dyDescent="0.25">
      <c r="A26" s="1" t="s">
        <v>117</v>
      </c>
      <c r="B26" s="189">
        <v>36733</v>
      </c>
      <c r="C26" s="189">
        <v>3424</v>
      </c>
      <c r="D26" s="189">
        <v>94</v>
      </c>
      <c r="E26" s="189">
        <v>0</v>
      </c>
      <c r="F26" s="189">
        <v>2106</v>
      </c>
      <c r="G26" s="189">
        <v>705</v>
      </c>
      <c r="H26" s="189">
        <v>552</v>
      </c>
      <c r="I26" s="189">
        <v>0</v>
      </c>
      <c r="J26" s="189">
        <v>81887</v>
      </c>
      <c r="K26" s="189">
        <v>33034</v>
      </c>
      <c r="L26" s="143" t="s">
        <v>117</v>
      </c>
      <c r="M26" s="189" t="s">
        <v>37</v>
      </c>
      <c r="N26" s="189">
        <v>75076</v>
      </c>
      <c r="O26" s="189">
        <v>0</v>
      </c>
      <c r="P26" s="189">
        <v>0</v>
      </c>
      <c r="Q26" s="190">
        <v>42</v>
      </c>
      <c r="R26" s="189">
        <v>1617</v>
      </c>
      <c r="S26" s="191">
        <v>3.5</v>
      </c>
      <c r="T26" s="191">
        <v>1</v>
      </c>
      <c r="U26" s="161">
        <f t="shared" si="1"/>
        <v>49.35925256178421</v>
      </c>
      <c r="V26" s="1" t="s">
        <v>117</v>
      </c>
    </row>
  </sheetData>
  <sheetProtection algorithmName="SHA-512" hashValue="uT044wfS3i9KAl4E1cRFrWjQQ4ZCvKIKNULd8XESefNDRXqEXH0uajKYPFmMJWYlIGUZ0wtye5Ak9GrTXZEpJg==" saltValue="lial4m6pb1iCNHj7eBd1Uw==" spinCount="100000" sheet="1" objects="1" scenarios="1"/>
  <mergeCells count="1">
    <mergeCell ref="A1:F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6"/>
  <sheetViews>
    <sheetView topLeftCell="H1" zoomScale="75" workbookViewId="0">
      <selection activeCell="Q16" sqref="Q16"/>
    </sheetView>
  </sheetViews>
  <sheetFormatPr baseColWidth="10" defaultRowHeight="12.75" x14ac:dyDescent="0.2"/>
  <cols>
    <col min="1" max="1" width="27.85546875" bestFit="1" customWidth="1"/>
    <col min="2" max="2" width="14.140625" customWidth="1"/>
    <col min="3" max="7" width="11.85546875" bestFit="1" customWidth="1"/>
    <col min="8" max="8" width="13.28515625" customWidth="1"/>
    <col min="9" max="9" width="11.85546875" bestFit="1" customWidth="1"/>
    <col min="10" max="11" width="13.140625" bestFit="1" customWidth="1"/>
    <col min="12" max="12" width="27.85546875" bestFit="1" customWidth="1"/>
    <col min="13" max="13" width="11.7109375" bestFit="1" customWidth="1"/>
    <col min="14" max="14" width="11.85546875" bestFit="1" customWidth="1"/>
    <col min="15" max="18" width="11.7109375" bestFit="1" customWidth="1"/>
    <col min="19" max="20" width="11.5703125" bestFit="1" customWidth="1"/>
  </cols>
  <sheetData>
    <row r="1" spans="1:22" ht="15.75" x14ac:dyDescent="0.25">
      <c r="A1" s="429" t="s">
        <v>131</v>
      </c>
      <c r="B1" s="429"/>
      <c r="C1" s="429"/>
      <c r="D1" s="429"/>
      <c r="E1" s="429"/>
      <c r="F1" s="429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62"/>
      <c r="T1" s="2"/>
      <c r="U1" s="2"/>
      <c r="V1" s="2"/>
    </row>
    <row r="2" spans="1:22" ht="15.75" x14ac:dyDescent="0.25">
      <c r="A2" s="1"/>
      <c r="B2" s="1"/>
      <c r="C2" s="1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</row>
    <row r="3" spans="1:22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66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69" t="s">
        <v>1</v>
      </c>
      <c r="V3" s="70"/>
    </row>
    <row r="4" spans="1:22" ht="126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74" t="s">
        <v>79</v>
      </c>
      <c r="J4" s="74" t="s">
        <v>80</v>
      </c>
      <c r="K4" s="74" t="s">
        <v>81</v>
      </c>
      <c r="L4" s="75"/>
      <c r="M4" s="74" t="s">
        <v>82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88</v>
      </c>
      <c r="U4" s="76" t="s">
        <v>89</v>
      </c>
      <c r="V4" s="36"/>
    </row>
    <row r="5" spans="1:22" ht="45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76" t="s">
        <v>97</v>
      </c>
      <c r="J5" s="76" t="s">
        <v>98</v>
      </c>
      <c r="K5" s="76" t="s">
        <v>99</v>
      </c>
      <c r="L5" s="78"/>
      <c r="M5" s="76" t="s">
        <v>100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76" t="s">
        <v>16</v>
      </c>
      <c r="V5" s="36"/>
    </row>
    <row r="6" spans="1:22" ht="15.75" x14ac:dyDescent="0.2">
      <c r="A6" s="35" t="s">
        <v>17</v>
      </c>
      <c r="B6" s="192">
        <v>67994</v>
      </c>
      <c r="C6" s="193">
        <v>21522</v>
      </c>
      <c r="D6" s="194">
        <v>148</v>
      </c>
      <c r="E6" s="194">
        <v>7800</v>
      </c>
      <c r="F6" s="194">
        <v>2468</v>
      </c>
      <c r="G6" s="194">
        <v>2334</v>
      </c>
      <c r="H6" s="194">
        <v>228</v>
      </c>
      <c r="I6" s="194">
        <v>3</v>
      </c>
      <c r="J6" s="194">
        <v>197471</v>
      </c>
      <c r="K6" s="194">
        <v>195644</v>
      </c>
      <c r="L6" s="35" t="s">
        <v>17</v>
      </c>
      <c r="M6" s="195">
        <v>16730</v>
      </c>
      <c r="N6" s="194">
        <v>51325</v>
      </c>
      <c r="O6" s="194">
        <v>2221</v>
      </c>
      <c r="P6" s="194">
        <v>3062</v>
      </c>
      <c r="Q6" s="196">
        <v>88</v>
      </c>
      <c r="R6" s="194">
        <v>3124</v>
      </c>
      <c r="S6" s="197">
        <v>5.75</v>
      </c>
      <c r="T6" s="197">
        <v>0</v>
      </c>
      <c r="U6" s="198">
        <f t="shared" ref="U6:U26" si="0">J6/(Q6+R6)</f>
        <v>61.479140722291405</v>
      </c>
      <c r="V6" s="35" t="s">
        <v>17</v>
      </c>
    </row>
    <row r="7" spans="1:22" ht="15.75" x14ac:dyDescent="0.2">
      <c r="A7" s="35" t="s">
        <v>18</v>
      </c>
      <c r="B7" s="207">
        <v>66442</v>
      </c>
      <c r="C7" s="207">
        <v>15801</v>
      </c>
      <c r="D7" s="207">
        <v>102</v>
      </c>
      <c r="E7" s="207">
        <v>8515</v>
      </c>
      <c r="F7" s="207">
        <v>3047</v>
      </c>
      <c r="G7" s="207">
        <v>2483</v>
      </c>
      <c r="H7" s="207">
        <v>297</v>
      </c>
      <c r="I7" s="207">
        <v>0</v>
      </c>
      <c r="J7" s="207">
        <v>237790</v>
      </c>
      <c r="K7" s="207">
        <v>96410</v>
      </c>
      <c r="L7" s="35" t="s">
        <v>18</v>
      </c>
      <c r="M7" s="207">
        <v>0</v>
      </c>
      <c r="N7" s="207">
        <v>59882</v>
      </c>
      <c r="O7" s="207">
        <v>1800</v>
      </c>
      <c r="P7" s="207">
        <v>2614</v>
      </c>
      <c r="Q7" s="208">
        <v>60</v>
      </c>
      <c r="R7" s="207">
        <v>2598</v>
      </c>
      <c r="S7" s="209">
        <v>7</v>
      </c>
      <c r="T7" s="209">
        <v>1.5</v>
      </c>
      <c r="U7" s="150">
        <f t="shared" si="0"/>
        <v>89.462001504890893</v>
      </c>
      <c r="V7" s="35" t="s">
        <v>18</v>
      </c>
    </row>
    <row r="8" spans="1:22" ht="15.75" x14ac:dyDescent="0.2">
      <c r="A8" s="35" t="s">
        <v>19</v>
      </c>
      <c r="B8" s="167">
        <v>42951</v>
      </c>
      <c r="C8" s="167">
        <v>10970</v>
      </c>
      <c r="D8" s="167">
        <v>147</v>
      </c>
      <c r="E8" s="167">
        <v>3806</v>
      </c>
      <c r="F8" s="167">
        <v>2573</v>
      </c>
      <c r="G8" s="167">
        <v>836</v>
      </c>
      <c r="H8" s="167">
        <v>2898</v>
      </c>
      <c r="I8" s="167">
        <v>667</v>
      </c>
      <c r="J8" s="167">
        <v>262059</v>
      </c>
      <c r="K8" s="167">
        <v>161288</v>
      </c>
      <c r="L8" s="35" t="s">
        <v>19</v>
      </c>
      <c r="M8" s="167">
        <v>4483</v>
      </c>
      <c r="N8" s="167">
        <v>64941</v>
      </c>
      <c r="O8" s="167">
        <v>3095</v>
      </c>
      <c r="P8" s="167">
        <v>3353</v>
      </c>
      <c r="Q8" s="181">
        <v>95</v>
      </c>
      <c r="R8" s="167">
        <v>2848</v>
      </c>
      <c r="S8" s="168">
        <v>5.5</v>
      </c>
      <c r="T8" s="168">
        <v>1.5</v>
      </c>
      <c r="U8" s="150">
        <f t="shared" si="0"/>
        <v>89.044852191641183</v>
      </c>
      <c r="V8" s="35" t="s">
        <v>19</v>
      </c>
    </row>
    <row r="9" spans="1:22" ht="15.75" x14ac:dyDescent="0.2">
      <c r="A9" s="35" t="s">
        <v>20</v>
      </c>
      <c r="B9" s="151">
        <v>117675</v>
      </c>
      <c r="C9" s="151">
        <v>43928</v>
      </c>
      <c r="D9" s="151">
        <v>195</v>
      </c>
      <c r="E9" s="151">
        <v>8408</v>
      </c>
      <c r="F9" s="151">
        <v>5539</v>
      </c>
      <c r="G9" s="151">
        <v>12204</v>
      </c>
      <c r="H9" s="151">
        <v>2252</v>
      </c>
      <c r="I9" s="90" t="s">
        <v>37</v>
      </c>
      <c r="J9" s="151">
        <v>448923</v>
      </c>
      <c r="K9" s="177">
        <v>172363</v>
      </c>
      <c r="L9" s="35" t="s">
        <v>20</v>
      </c>
      <c r="M9" s="151">
        <v>4505</v>
      </c>
      <c r="N9" s="151">
        <v>98265</v>
      </c>
      <c r="O9" s="151">
        <v>3164</v>
      </c>
      <c r="P9" s="151">
        <v>2531</v>
      </c>
      <c r="Q9" s="182">
        <v>140</v>
      </c>
      <c r="R9" s="151">
        <v>5406</v>
      </c>
      <c r="S9" s="179">
        <v>8.91</v>
      </c>
      <c r="T9" s="179">
        <v>0</v>
      </c>
      <c r="U9" s="150">
        <f t="shared" si="0"/>
        <v>80.945366029570863</v>
      </c>
      <c r="V9" s="35" t="s">
        <v>20</v>
      </c>
    </row>
    <row r="10" spans="1:22" ht="15.75" x14ac:dyDescent="0.2">
      <c r="A10" s="35" t="s">
        <v>21</v>
      </c>
      <c r="B10" s="149">
        <v>93372</v>
      </c>
      <c r="C10" s="149">
        <v>11913</v>
      </c>
      <c r="D10" s="51">
        <v>186</v>
      </c>
      <c r="E10" s="51">
        <v>4758</v>
      </c>
      <c r="F10" s="51">
        <v>3573</v>
      </c>
      <c r="G10" s="51">
        <v>3507</v>
      </c>
      <c r="H10" s="51">
        <v>917</v>
      </c>
      <c r="I10" s="52">
        <v>0</v>
      </c>
      <c r="J10" s="51">
        <v>261250</v>
      </c>
      <c r="K10" s="51">
        <v>148116</v>
      </c>
      <c r="L10" s="35" t="s">
        <v>21</v>
      </c>
      <c r="M10" s="153">
        <v>0</v>
      </c>
      <c r="N10" s="51">
        <v>66947</v>
      </c>
      <c r="O10" s="51">
        <v>3856</v>
      </c>
      <c r="P10" s="51">
        <v>3418</v>
      </c>
      <c r="Q10" s="183">
        <v>130</v>
      </c>
      <c r="R10" s="51">
        <v>4498</v>
      </c>
      <c r="S10" s="54">
        <v>5</v>
      </c>
      <c r="T10" s="54">
        <v>0</v>
      </c>
      <c r="U10" s="150">
        <f t="shared" si="0"/>
        <v>56.449870354364734</v>
      </c>
      <c r="V10" s="35" t="s">
        <v>21</v>
      </c>
    </row>
    <row r="11" spans="1:22" ht="15.75" x14ac:dyDescent="0.2">
      <c r="A11" s="35" t="s">
        <v>22</v>
      </c>
      <c r="B11" s="79">
        <v>81242</v>
      </c>
      <c r="C11" s="87" t="s">
        <v>37</v>
      </c>
      <c r="D11" s="81">
        <v>124</v>
      </c>
      <c r="E11" s="86">
        <v>8342</v>
      </c>
      <c r="F11" s="81">
        <v>4775</v>
      </c>
      <c r="G11" s="86" t="s">
        <v>37</v>
      </c>
      <c r="H11" s="81">
        <v>1070</v>
      </c>
      <c r="I11" s="86" t="s">
        <v>37</v>
      </c>
      <c r="J11" s="81">
        <v>278680</v>
      </c>
      <c r="K11" s="81">
        <v>175466</v>
      </c>
      <c r="L11" s="35" t="s">
        <v>22</v>
      </c>
      <c r="M11" s="149">
        <v>1030</v>
      </c>
      <c r="N11" s="51">
        <v>64106</v>
      </c>
      <c r="O11" s="51">
        <v>6360</v>
      </c>
      <c r="P11" s="51">
        <v>2637</v>
      </c>
      <c r="Q11" s="183">
        <v>94</v>
      </c>
      <c r="R11" s="51">
        <v>4763</v>
      </c>
      <c r="S11" s="54">
        <v>7.96</v>
      </c>
      <c r="T11" s="169">
        <v>1.45</v>
      </c>
      <c r="U11" s="150">
        <f t="shared" si="0"/>
        <v>57.376981675931646</v>
      </c>
      <c r="V11" s="35" t="s">
        <v>22</v>
      </c>
    </row>
    <row r="12" spans="1:22" ht="15.75" x14ac:dyDescent="0.2">
      <c r="A12" s="35" t="s">
        <v>23</v>
      </c>
      <c r="B12" s="167">
        <v>55344</v>
      </c>
      <c r="C12" s="167">
        <v>9494</v>
      </c>
      <c r="D12" s="178">
        <v>111</v>
      </c>
      <c r="E12" s="167">
        <v>8063</v>
      </c>
      <c r="F12" s="167">
        <v>3294</v>
      </c>
      <c r="G12" s="167">
        <v>1151</v>
      </c>
      <c r="H12" s="167">
        <v>1993</v>
      </c>
      <c r="I12" s="178" t="s">
        <v>37</v>
      </c>
      <c r="J12" s="167">
        <v>193719</v>
      </c>
      <c r="K12" s="167">
        <v>157672</v>
      </c>
      <c r="L12" s="35" t="s">
        <v>23</v>
      </c>
      <c r="M12" s="178" t="s">
        <v>123</v>
      </c>
      <c r="N12" s="167">
        <v>56618</v>
      </c>
      <c r="O12" s="167">
        <v>2887</v>
      </c>
      <c r="P12" s="167">
        <v>3109</v>
      </c>
      <c r="Q12" s="181">
        <v>91</v>
      </c>
      <c r="R12" s="167">
        <v>3200</v>
      </c>
      <c r="S12" s="168">
        <v>7.5</v>
      </c>
      <c r="T12" s="168" t="s">
        <v>130</v>
      </c>
      <c r="U12" s="150">
        <f t="shared" si="0"/>
        <v>58.86326344576117</v>
      </c>
      <c r="V12" s="35" t="s">
        <v>23</v>
      </c>
    </row>
    <row r="13" spans="1:22" ht="15.75" x14ac:dyDescent="0.2">
      <c r="A13" s="35" t="s">
        <v>24</v>
      </c>
      <c r="B13" s="147">
        <f>71610</f>
        <v>71610</v>
      </c>
      <c r="C13" s="147">
        <v>105244</v>
      </c>
      <c r="D13" s="148">
        <v>170</v>
      </c>
      <c r="E13" s="147">
        <v>15744</v>
      </c>
      <c r="F13" s="147">
        <v>4162</v>
      </c>
      <c r="G13" s="148" t="s">
        <v>37</v>
      </c>
      <c r="H13" s="148">
        <v>362</v>
      </c>
      <c r="I13" s="148" t="s">
        <v>37</v>
      </c>
      <c r="J13" s="147">
        <v>379978</v>
      </c>
      <c r="K13" s="148">
        <v>279068</v>
      </c>
      <c r="L13" s="35" t="s">
        <v>24</v>
      </c>
      <c r="M13" s="148">
        <v>9558</v>
      </c>
      <c r="N13" s="147">
        <v>93655</v>
      </c>
      <c r="O13" s="147">
        <v>1733</v>
      </c>
      <c r="P13" s="147">
        <v>7982</v>
      </c>
      <c r="Q13" s="184">
        <v>117</v>
      </c>
      <c r="R13" s="147">
        <v>4445</v>
      </c>
      <c r="S13" s="176">
        <v>8</v>
      </c>
      <c r="T13" s="176">
        <v>1</v>
      </c>
      <c r="U13" s="150">
        <f t="shared" si="0"/>
        <v>83.291977202981144</v>
      </c>
      <c r="V13" s="35" t="s">
        <v>24</v>
      </c>
    </row>
    <row r="14" spans="1:22" ht="15.75" x14ac:dyDescent="0.2">
      <c r="A14" s="35" t="s">
        <v>25</v>
      </c>
      <c r="B14" s="207">
        <v>80655</v>
      </c>
      <c r="C14" s="207">
        <v>14053</v>
      </c>
      <c r="D14" s="207">
        <v>143</v>
      </c>
      <c r="E14" s="207">
        <v>10512</v>
      </c>
      <c r="F14" s="207">
        <v>4839</v>
      </c>
      <c r="G14" s="207">
        <v>2966</v>
      </c>
      <c r="H14" s="207">
        <v>1874</v>
      </c>
      <c r="I14" s="207">
        <v>0</v>
      </c>
      <c r="J14" s="207">
        <v>319280</v>
      </c>
      <c r="K14" s="207">
        <v>195493</v>
      </c>
      <c r="L14" s="35" t="s">
        <v>25</v>
      </c>
      <c r="M14" s="207">
        <v>2728</v>
      </c>
      <c r="N14" s="207">
        <v>86081</v>
      </c>
      <c r="O14" s="207">
        <v>3373</v>
      </c>
      <c r="P14" s="207">
        <v>4666</v>
      </c>
      <c r="Q14" s="208">
        <v>114</v>
      </c>
      <c r="R14" s="207">
        <v>4959</v>
      </c>
      <c r="S14" s="209">
        <v>5.74</v>
      </c>
      <c r="T14" s="209">
        <v>0.5</v>
      </c>
      <c r="U14" s="150">
        <f t="shared" si="0"/>
        <v>62.937118076089099</v>
      </c>
      <c r="V14" s="35" t="s">
        <v>25</v>
      </c>
    </row>
    <row r="15" spans="1:22" ht="15.75" x14ac:dyDescent="0.2">
      <c r="A15" s="35" t="s">
        <v>26</v>
      </c>
      <c r="B15" s="171">
        <v>83726</v>
      </c>
      <c r="C15" s="171">
        <v>29507</v>
      </c>
      <c r="D15" s="172">
        <v>230</v>
      </c>
      <c r="E15" s="172">
        <v>9234</v>
      </c>
      <c r="F15" s="172">
        <v>11824</v>
      </c>
      <c r="G15" s="172">
        <v>7434</v>
      </c>
      <c r="H15" s="172">
        <v>5500</v>
      </c>
      <c r="I15" s="172" t="s">
        <v>37</v>
      </c>
      <c r="J15" s="172">
        <v>626300</v>
      </c>
      <c r="K15" s="172">
        <v>399780</v>
      </c>
      <c r="L15" s="35" t="s">
        <v>26</v>
      </c>
      <c r="M15" s="170">
        <v>753</v>
      </c>
      <c r="N15" s="115">
        <v>110713</v>
      </c>
      <c r="O15" s="115">
        <v>5721</v>
      </c>
      <c r="P15" s="115">
        <v>7352</v>
      </c>
      <c r="Q15" s="185">
        <v>118</v>
      </c>
      <c r="R15" s="115">
        <v>4313</v>
      </c>
      <c r="S15" s="174">
        <v>7.75</v>
      </c>
      <c r="T15" s="174">
        <v>1</v>
      </c>
      <c r="U15" s="150">
        <f t="shared" si="0"/>
        <v>141.34506883322049</v>
      </c>
      <c r="V15" s="35" t="s">
        <v>26</v>
      </c>
    </row>
    <row r="16" spans="1:22" ht="15.75" x14ac:dyDescent="0.2">
      <c r="A16" s="35" t="s">
        <v>27</v>
      </c>
      <c r="B16" s="88">
        <v>316324</v>
      </c>
      <c r="C16" s="153">
        <v>115095</v>
      </c>
      <c r="D16" s="51">
        <v>527</v>
      </c>
      <c r="E16" s="51">
        <v>27699</v>
      </c>
      <c r="F16" s="51">
        <v>15095</v>
      </c>
      <c r="G16" s="51">
        <v>95</v>
      </c>
      <c r="H16" s="51">
        <v>2694</v>
      </c>
      <c r="I16" s="52">
        <v>18</v>
      </c>
      <c r="J16" s="51">
        <v>1109310</v>
      </c>
      <c r="K16" s="52">
        <v>532570</v>
      </c>
      <c r="L16" s="35" t="s">
        <v>27</v>
      </c>
      <c r="M16" s="149">
        <v>0</v>
      </c>
      <c r="N16" s="52">
        <v>306966</v>
      </c>
      <c r="O16" s="51">
        <v>9567</v>
      </c>
      <c r="P16" s="51">
        <v>2208</v>
      </c>
      <c r="Q16" s="183">
        <v>505</v>
      </c>
      <c r="R16" s="51">
        <v>17458</v>
      </c>
      <c r="S16" s="54">
        <v>22.4</v>
      </c>
      <c r="T16" s="54">
        <v>2</v>
      </c>
      <c r="U16" s="150">
        <f t="shared" si="0"/>
        <v>61.755274731392305</v>
      </c>
      <c r="V16" s="35" t="s">
        <v>27</v>
      </c>
    </row>
    <row r="17" spans="1:22" ht="15.75" x14ac:dyDescent="0.2">
      <c r="A17" s="35" t="s">
        <v>28</v>
      </c>
      <c r="B17" s="147">
        <v>57042</v>
      </c>
      <c r="C17" s="147">
        <v>37220</v>
      </c>
      <c r="D17" s="147">
        <v>131</v>
      </c>
      <c r="E17" s="147">
        <v>7106</v>
      </c>
      <c r="F17" s="147">
        <v>4045</v>
      </c>
      <c r="G17" s="147">
        <v>17735</v>
      </c>
      <c r="H17" s="147">
        <v>2906</v>
      </c>
      <c r="I17" s="147">
        <v>0</v>
      </c>
      <c r="J17" s="147">
        <v>234603</v>
      </c>
      <c r="K17" s="147">
        <v>130745</v>
      </c>
      <c r="L17" s="35" t="s">
        <v>28</v>
      </c>
      <c r="M17" s="147">
        <v>630</v>
      </c>
      <c r="N17" s="147">
        <v>119816</v>
      </c>
      <c r="O17" s="147">
        <v>1651</v>
      </c>
      <c r="P17" s="147">
        <v>2398</v>
      </c>
      <c r="Q17" s="184">
        <v>92</v>
      </c>
      <c r="R17" s="147">
        <v>3128</v>
      </c>
      <c r="S17" s="176">
        <v>6</v>
      </c>
      <c r="T17" s="176">
        <v>0</v>
      </c>
      <c r="U17" s="150">
        <f t="shared" si="0"/>
        <v>72.858074534161489</v>
      </c>
      <c r="V17" s="35" t="s">
        <v>28</v>
      </c>
    </row>
    <row r="18" spans="1:22" ht="15.75" x14ac:dyDescent="0.2">
      <c r="A18" s="35" t="s">
        <v>29</v>
      </c>
      <c r="B18" s="146">
        <v>213070</v>
      </c>
      <c r="C18" s="147">
        <v>49191</v>
      </c>
      <c r="D18" s="148">
        <v>397</v>
      </c>
      <c r="E18" s="147">
        <v>13464</v>
      </c>
      <c r="F18" s="147">
        <v>8990</v>
      </c>
      <c r="G18" s="147">
        <v>5360</v>
      </c>
      <c r="H18" s="147">
        <v>8803</v>
      </c>
      <c r="I18" s="148">
        <v>40</v>
      </c>
      <c r="J18" s="147">
        <v>731292</v>
      </c>
      <c r="K18" s="147">
        <v>375137</v>
      </c>
      <c r="L18" s="35" t="s">
        <v>29</v>
      </c>
      <c r="M18" s="147">
        <v>27926</v>
      </c>
      <c r="N18" s="147">
        <v>262306</v>
      </c>
      <c r="O18" s="147">
        <v>7005</v>
      </c>
      <c r="P18" s="147">
        <v>3449</v>
      </c>
      <c r="Q18" s="184">
        <v>349</v>
      </c>
      <c r="R18" s="147">
        <v>11302</v>
      </c>
      <c r="S18" s="176">
        <v>21.46</v>
      </c>
      <c r="T18" s="176">
        <v>4.22</v>
      </c>
      <c r="U18" s="116">
        <f t="shared" si="0"/>
        <v>62.766457814779848</v>
      </c>
      <c r="V18" s="42" t="s">
        <v>29</v>
      </c>
    </row>
    <row r="19" spans="1:22" ht="15.75" x14ac:dyDescent="0.2">
      <c r="A19" s="35" t="s">
        <v>30</v>
      </c>
      <c r="B19" s="170">
        <v>176299</v>
      </c>
      <c r="C19" s="170">
        <v>48570</v>
      </c>
      <c r="D19" s="115">
        <v>390</v>
      </c>
      <c r="E19" s="115">
        <v>11118</v>
      </c>
      <c r="F19" s="115">
        <v>7395</v>
      </c>
      <c r="G19" s="172">
        <v>144</v>
      </c>
      <c r="H19" s="115">
        <v>4174</v>
      </c>
      <c r="I19" s="172">
        <v>2</v>
      </c>
      <c r="J19" s="115">
        <v>672686</v>
      </c>
      <c r="K19" s="115">
        <v>279725</v>
      </c>
      <c r="L19" s="35" t="s">
        <v>30</v>
      </c>
      <c r="M19" s="170">
        <v>12790</v>
      </c>
      <c r="N19" s="115">
        <v>229785</v>
      </c>
      <c r="O19" s="115">
        <v>5157</v>
      </c>
      <c r="P19" s="115">
        <v>6154</v>
      </c>
      <c r="Q19" s="185">
        <v>573</v>
      </c>
      <c r="R19" s="115">
        <v>8771</v>
      </c>
      <c r="S19" s="174">
        <v>19.5</v>
      </c>
      <c r="T19" s="174">
        <v>7</v>
      </c>
      <c r="U19" s="150">
        <f t="shared" si="0"/>
        <v>71.991224315068493</v>
      </c>
      <c r="V19" s="35" t="s">
        <v>30</v>
      </c>
    </row>
    <row r="20" spans="1:22" ht="15.75" x14ac:dyDescent="0.2">
      <c r="A20" s="35" t="s">
        <v>31</v>
      </c>
      <c r="B20" s="207">
        <v>82077</v>
      </c>
      <c r="C20" s="207">
        <v>23928</v>
      </c>
      <c r="D20" s="207">
        <v>170</v>
      </c>
      <c r="E20" s="189">
        <v>5906</v>
      </c>
      <c r="F20" s="189">
        <v>2246</v>
      </c>
      <c r="G20" s="189" t="s">
        <v>37</v>
      </c>
      <c r="H20" s="189">
        <v>1509</v>
      </c>
      <c r="I20" s="189" t="s">
        <v>37</v>
      </c>
      <c r="J20" s="207">
        <v>273055</v>
      </c>
      <c r="K20" s="207">
        <v>250888</v>
      </c>
      <c r="L20" s="35" t="s">
        <v>31</v>
      </c>
      <c r="M20" s="207">
        <v>0</v>
      </c>
      <c r="N20" s="207">
        <v>115472</v>
      </c>
      <c r="O20" s="207">
        <v>1470</v>
      </c>
      <c r="P20" s="207">
        <v>2131</v>
      </c>
      <c r="Q20" s="208">
        <v>121</v>
      </c>
      <c r="R20" s="207">
        <v>5121</v>
      </c>
      <c r="S20" s="209">
        <v>5.5</v>
      </c>
      <c r="T20" s="209">
        <v>1.5</v>
      </c>
      <c r="U20" s="150">
        <f t="shared" si="0"/>
        <v>52.089851201831365</v>
      </c>
      <c r="V20" s="35" t="s">
        <v>31</v>
      </c>
    </row>
    <row r="21" spans="1:22" ht="15.75" x14ac:dyDescent="0.2">
      <c r="A21" s="35" t="s">
        <v>32</v>
      </c>
      <c r="B21" s="207">
        <v>119100</v>
      </c>
      <c r="C21" s="207">
        <v>1901</v>
      </c>
      <c r="D21" s="207">
        <v>570</v>
      </c>
      <c r="E21" s="189">
        <v>10575</v>
      </c>
      <c r="F21" s="189" t="s">
        <v>37</v>
      </c>
      <c r="G21" s="189" t="s">
        <v>37</v>
      </c>
      <c r="H21" s="189">
        <v>531</v>
      </c>
      <c r="I21" s="189">
        <v>2</v>
      </c>
      <c r="J21" s="207">
        <v>419444</v>
      </c>
      <c r="K21" s="207">
        <v>143964</v>
      </c>
      <c r="L21" s="35" t="s">
        <v>32</v>
      </c>
      <c r="M21" s="189" t="s">
        <v>37</v>
      </c>
      <c r="N21" s="207">
        <v>79111</v>
      </c>
      <c r="O21" s="207">
        <v>1527</v>
      </c>
      <c r="P21" s="207">
        <v>612</v>
      </c>
      <c r="Q21" s="208">
        <v>247</v>
      </c>
      <c r="R21" s="207">
        <v>5591</v>
      </c>
      <c r="S21" s="209">
        <v>8.5</v>
      </c>
      <c r="T21" s="209">
        <v>0</v>
      </c>
      <c r="U21" s="150">
        <f t="shared" si="0"/>
        <v>71.847207947927373</v>
      </c>
      <c r="V21" s="35" t="s">
        <v>32</v>
      </c>
    </row>
    <row r="22" spans="1:22" ht="16.5" thickBot="1" x14ac:dyDescent="0.25">
      <c r="A22" s="35" t="s">
        <v>33</v>
      </c>
      <c r="B22" s="207">
        <v>138649</v>
      </c>
      <c r="C22" s="210">
        <v>38111</v>
      </c>
      <c r="D22" s="207">
        <v>308</v>
      </c>
      <c r="E22" s="207">
        <v>8975</v>
      </c>
      <c r="F22" s="207">
        <v>7536</v>
      </c>
      <c r="G22" s="207">
        <v>12761</v>
      </c>
      <c r="H22" s="207">
        <v>1594</v>
      </c>
      <c r="I22" s="207" t="s">
        <v>37</v>
      </c>
      <c r="J22" s="207">
        <v>551232</v>
      </c>
      <c r="K22" s="207">
        <v>302410</v>
      </c>
      <c r="L22" s="35" t="s">
        <v>33</v>
      </c>
      <c r="M22" s="207">
        <v>8735</v>
      </c>
      <c r="N22" s="211">
        <v>114024</v>
      </c>
      <c r="O22" s="211">
        <v>2575</v>
      </c>
      <c r="P22" s="211">
        <v>6439</v>
      </c>
      <c r="Q22" s="212">
        <v>241</v>
      </c>
      <c r="R22" s="211">
        <v>8832</v>
      </c>
      <c r="S22" s="213">
        <v>15.31</v>
      </c>
      <c r="T22" s="213">
        <v>1</v>
      </c>
      <c r="U22" s="155">
        <f t="shared" si="0"/>
        <v>60.755207759285796</v>
      </c>
      <c r="V22" s="35" t="s">
        <v>33</v>
      </c>
    </row>
    <row r="23" spans="1:22" ht="16.5" thickBot="1" x14ac:dyDescent="0.25">
      <c r="A23" s="43" t="s">
        <v>66</v>
      </c>
      <c r="B23" s="164">
        <f t="shared" ref="B23:K23" si="1">SUM(B6:B22)</f>
        <v>1863572</v>
      </c>
      <c r="C23" s="165">
        <f t="shared" si="1"/>
        <v>576448</v>
      </c>
      <c r="D23" s="156">
        <f t="shared" si="1"/>
        <v>4049</v>
      </c>
      <c r="E23" s="156">
        <f t="shared" si="1"/>
        <v>170025</v>
      </c>
      <c r="F23" s="156">
        <f t="shared" si="1"/>
        <v>91401</v>
      </c>
      <c r="G23" s="156">
        <f t="shared" si="1"/>
        <v>69010</v>
      </c>
      <c r="H23" s="156">
        <f t="shared" si="1"/>
        <v>39602</v>
      </c>
      <c r="I23" s="156">
        <f t="shared" si="1"/>
        <v>732</v>
      </c>
      <c r="J23" s="156">
        <f t="shared" si="1"/>
        <v>7197072</v>
      </c>
      <c r="K23" s="156">
        <f t="shared" si="1"/>
        <v>3996739</v>
      </c>
      <c r="L23" s="103" t="s">
        <v>66</v>
      </c>
      <c r="M23" s="156">
        <f t="shared" ref="M23:T23" si="2">SUM(M6:M22)</f>
        <v>89868</v>
      </c>
      <c r="N23" s="156">
        <f t="shared" si="2"/>
        <v>1980013</v>
      </c>
      <c r="O23" s="156">
        <f t="shared" si="2"/>
        <v>63162</v>
      </c>
      <c r="P23" s="156">
        <f t="shared" si="2"/>
        <v>64115</v>
      </c>
      <c r="Q23" s="186">
        <f t="shared" si="2"/>
        <v>3175</v>
      </c>
      <c r="R23" s="156">
        <f t="shared" si="2"/>
        <v>100357</v>
      </c>
      <c r="S23" s="158">
        <f t="shared" si="2"/>
        <v>167.78</v>
      </c>
      <c r="T23" s="158">
        <f t="shared" si="2"/>
        <v>22.669999999999998</v>
      </c>
      <c r="U23" s="157">
        <f>J23/(Q23+R23)</f>
        <v>69.515434841401685</v>
      </c>
      <c r="V23" s="44" t="s">
        <v>34</v>
      </c>
    </row>
    <row r="24" spans="1:22" ht="15.75" x14ac:dyDescent="0.25">
      <c r="A24" s="1" t="s">
        <v>62</v>
      </c>
      <c r="B24" s="25">
        <f t="shared" ref="B24:K24" si="3">SUM(B9,B10,B14,B15,B16,B18,B19,B20,B21,B22)</f>
        <v>1420947</v>
      </c>
      <c r="C24" s="25">
        <f t="shared" si="3"/>
        <v>376197</v>
      </c>
      <c r="D24" s="25">
        <f t="shared" si="3"/>
        <v>3116</v>
      </c>
      <c r="E24" s="25">
        <f t="shared" si="3"/>
        <v>110649</v>
      </c>
      <c r="F24" s="166">
        <f t="shared" si="3"/>
        <v>67037</v>
      </c>
      <c r="G24" s="25">
        <f t="shared" si="3"/>
        <v>44471</v>
      </c>
      <c r="H24" s="25">
        <f t="shared" si="3"/>
        <v>29848</v>
      </c>
      <c r="I24" s="25">
        <f t="shared" si="3"/>
        <v>62</v>
      </c>
      <c r="J24" s="25">
        <f t="shared" si="3"/>
        <v>5412772</v>
      </c>
      <c r="K24" s="25">
        <f t="shared" si="3"/>
        <v>2800446</v>
      </c>
      <c r="L24" s="143" t="s">
        <v>62</v>
      </c>
      <c r="M24" s="25">
        <f>SUM(M9,M10,M14,M15,M16,M18:M22)</f>
        <v>57437</v>
      </c>
      <c r="N24" s="25">
        <f>SUM(N9,N10,N14,N15,N16,N18,N19,N20,N21,N22)</f>
        <v>1469670</v>
      </c>
      <c r="O24" s="25">
        <f>SUM(O9,O10,O14,O15,O16,O18,O19,O20,O21,O22)</f>
        <v>43415</v>
      </c>
      <c r="P24" s="25">
        <f>SUM(P9,P10,P14,P15,P16,P18,P19,P20,P21,P22)</f>
        <v>38960</v>
      </c>
      <c r="Q24" s="187">
        <f>SUM(Q9,Q10,Q14,Q15,Q16,Q18,Q19,Q20,Q21,Q22)</f>
        <v>2538</v>
      </c>
      <c r="R24" s="25">
        <f>SUM(R9,R10,R14,R15,R16,R19,R20,R21,R18,R22)</f>
        <v>76251</v>
      </c>
      <c r="S24" s="180">
        <f>SUM(S9,S10,S14,S15,S16,S18,S19,S20,S21,S22)</f>
        <v>120.07</v>
      </c>
      <c r="T24" s="27">
        <f>SUM(T9,T10,T14,T15,T16,T18,T19,T20,T21,T22)</f>
        <v>17.22</v>
      </c>
      <c r="U24" s="30">
        <f t="shared" si="0"/>
        <v>68.699590044295519</v>
      </c>
      <c r="V24" s="1" t="s">
        <v>62</v>
      </c>
    </row>
    <row r="25" spans="1:22" ht="15.75" x14ac:dyDescent="0.25">
      <c r="A25" s="1" t="s">
        <v>116</v>
      </c>
      <c r="B25" s="88">
        <v>53796</v>
      </c>
      <c r="C25" s="88">
        <v>6</v>
      </c>
      <c r="D25" s="160">
        <v>180</v>
      </c>
      <c r="E25" s="88">
        <v>0</v>
      </c>
      <c r="F25" s="160">
        <v>1470</v>
      </c>
      <c r="G25" s="88">
        <v>0</v>
      </c>
      <c r="H25" s="88">
        <v>58</v>
      </c>
      <c r="I25" s="88">
        <v>0</v>
      </c>
      <c r="J25" s="88">
        <v>77381</v>
      </c>
      <c r="K25" s="160">
        <v>42175</v>
      </c>
      <c r="L25" s="143" t="s">
        <v>116</v>
      </c>
      <c r="M25" s="160">
        <v>1440</v>
      </c>
      <c r="N25" s="88">
        <v>35481</v>
      </c>
      <c r="O25" s="88">
        <v>892</v>
      </c>
      <c r="P25" s="88">
        <v>1895</v>
      </c>
      <c r="Q25" s="188">
        <v>42</v>
      </c>
      <c r="R25" s="88">
        <v>1229</v>
      </c>
      <c r="S25" s="162">
        <v>3.4</v>
      </c>
      <c r="T25" s="175">
        <v>0.25</v>
      </c>
      <c r="U25" s="161">
        <f t="shared" si="0"/>
        <v>60.881982690794651</v>
      </c>
      <c r="V25" s="1" t="s">
        <v>116</v>
      </c>
    </row>
    <row r="26" spans="1:22" ht="15.75" x14ac:dyDescent="0.25">
      <c r="A26" s="1" t="s">
        <v>117</v>
      </c>
      <c r="B26" s="207">
        <v>33103</v>
      </c>
      <c r="C26" s="207">
        <v>1630</v>
      </c>
      <c r="D26" s="207">
        <v>89</v>
      </c>
      <c r="E26" s="207">
        <v>0</v>
      </c>
      <c r="F26" s="207">
        <v>1747</v>
      </c>
      <c r="G26" s="207">
        <v>1389</v>
      </c>
      <c r="H26" s="207">
        <v>745</v>
      </c>
      <c r="I26" s="207">
        <v>0</v>
      </c>
      <c r="J26" s="207">
        <v>70731</v>
      </c>
      <c r="K26" s="207">
        <v>27098</v>
      </c>
      <c r="L26" s="143" t="s">
        <v>117</v>
      </c>
      <c r="M26" s="207" t="s">
        <v>37</v>
      </c>
      <c r="N26" s="207">
        <v>60163</v>
      </c>
      <c r="O26" s="207">
        <v>0</v>
      </c>
      <c r="P26" s="207">
        <v>0</v>
      </c>
      <c r="Q26" s="208">
        <v>37</v>
      </c>
      <c r="R26" s="207">
        <v>1541</v>
      </c>
      <c r="S26" s="209">
        <v>3.5</v>
      </c>
      <c r="T26" s="209">
        <v>1</v>
      </c>
      <c r="U26" s="161">
        <f t="shared" si="0"/>
        <v>44.823193916349808</v>
      </c>
      <c r="V26" s="1" t="s">
        <v>117</v>
      </c>
    </row>
  </sheetData>
  <sheetProtection algorithmName="SHA-512" hashValue="9lX6G7fqg5SpK1ZoouuLgIkjDJX5zyC/9MRlXKWYoN9BXLNWQNW/c32Rk68oGQajM613eE8+gjv3ghuL5YyPxQ==" saltValue="rj0C7ayOnJGa+D5DJ4mkmQ==" spinCount="100000" sheet="1" objects="1" scenarios="1"/>
  <customSheetViews>
    <customSheetView guid="{F6F3343A-3EAF-4FE4-9EC1-9AFCDA7376E2}" scale="75" showRuler="0">
      <selection activeCell="B19" sqref="B19:T19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1">
    <mergeCell ref="A1:F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6"/>
  <sheetViews>
    <sheetView zoomScale="75" workbookViewId="0">
      <selection activeCell="U15" sqref="U15"/>
    </sheetView>
  </sheetViews>
  <sheetFormatPr baseColWidth="10" defaultRowHeight="12.75" x14ac:dyDescent="0.2"/>
  <cols>
    <col min="1" max="1" width="27.85546875" bestFit="1" customWidth="1"/>
    <col min="2" max="9" width="11.7109375" bestFit="1" customWidth="1"/>
    <col min="10" max="11" width="12.5703125" bestFit="1" customWidth="1"/>
    <col min="12" max="12" width="27.85546875" bestFit="1" customWidth="1"/>
    <col min="13" max="13" width="11.7109375" bestFit="1" customWidth="1"/>
    <col min="14" max="14" width="11.85546875" bestFit="1" customWidth="1"/>
    <col min="15" max="18" width="11.7109375" bestFit="1" customWidth="1"/>
    <col min="19" max="20" width="11.5703125" bestFit="1" customWidth="1"/>
  </cols>
  <sheetData>
    <row r="1" spans="1:22" ht="15.75" x14ac:dyDescent="0.25">
      <c r="A1" s="429" t="s">
        <v>119</v>
      </c>
      <c r="B1" s="429"/>
      <c r="C1" s="429"/>
      <c r="D1" s="429"/>
      <c r="E1" s="429"/>
      <c r="F1" s="429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62"/>
      <c r="T1" s="2"/>
      <c r="U1" s="2"/>
      <c r="V1" s="2"/>
    </row>
    <row r="2" spans="1:22" ht="15.75" x14ac:dyDescent="0.25">
      <c r="A2" s="1"/>
      <c r="B2" s="1"/>
      <c r="C2" s="1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</row>
    <row r="3" spans="1:22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66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69" t="s">
        <v>1</v>
      </c>
      <c r="V3" s="70"/>
    </row>
    <row r="4" spans="1:22" ht="126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74" t="s">
        <v>79</v>
      </c>
      <c r="J4" s="74" t="s">
        <v>80</v>
      </c>
      <c r="K4" s="74" t="s">
        <v>81</v>
      </c>
      <c r="L4" s="75"/>
      <c r="M4" s="74" t="s">
        <v>82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88</v>
      </c>
      <c r="U4" s="76" t="s">
        <v>89</v>
      </c>
      <c r="V4" s="36"/>
    </row>
    <row r="5" spans="1:22" ht="6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76" t="s">
        <v>97</v>
      </c>
      <c r="J5" s="76" t="s">
        <v>98</v>
      </c>
      <c r="K5" s="76" t="s">
        <v>99</v>
      </c>
      <c r="L5" s="78"/>
      <c r="M5" s="76" t="s">
        <v>100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76" t="s">
        <v>16</v>
      </c>
      <c r="V5" s="36"/>
    </row>
    <row r="6" spans="1:22" ht="15.75" x14ac:dyDescent="0.2">
      <c r="A6" s="35" t="s">
        <v>17</v>
      </c>
      <c r="B6" s="149">
        <v>65286</v>
      </c>
      <c r="C6" s="163">
        <v>19324</v>
      </c>
      <c r="D6" s="51">
        <v>124</v>
      </c>
      <c r="E6" s="115">
        <v>8081</v>
      </c>
      <c r="F6" s="51">
        <v>2099</v>
      </c>
      <c r="G6" s="51">
        <v>1164</v>
      </c>
      <c r="H6" s="51">
        <v>709</v>
      </c>
      <c r="I6" s="51">
        <v>33</v>
      </c>
      <c r="J6" s="51">
        <v>164803</v>
      </c>
      <c r="K6" s="51">
        <v>93980</v>
      </c>
      <c r="L6" s="35" t="s">
        <v>17</v>
      </c>
      <c r="M6" s="152">
        <v>6188</v>
      </c>
      <c r="N6" s="51">
        <v>52101</v>
      </c>
      <c r="O6" s="51">
        <v>2458</v>
      </c>
      <c r="P6" s="51">
        <v>2402</v>
      </c>
      <c r="Q6" s="51">
        <v>82</v>
      </c>
      <c r="R6" s="51">
        <v>3042</v>
      </c>
      <c r="S6" s="150">
        <v>5.75</v>
      </c>
      <c r="T6" s="54">
        <v>0</v>
      </c>
      <c r="U6" s="150">
        <f t="shared" ref="U6:U26" si="0">J6/(Q6+R6)</f>
        <v>52.753841229193341</v>
      </c>
      <c r="V6" s="35" t="s">
        <v>17</v>
      </c>
    </row>
    <row r="7" spans="1:22" ht="15.75" x14ac:dyDescent="0.2">
      <c r="A7" s="35" t="s">
        <v>18</v>
      </c>
      <c r="B7" s="117">
        <v>61206</v>
      </c>
      <c r="C7" s="117">
        <v>13318</v>
      </c>
      <c r="D7" s="117">
        <v>100</v>
      </c>
      <c r="E7" s="117">
        <v>6641</v>
      </c>
      <c r="F7" s="117">
        <v>3102</v>
      </c>
      <c r="G7" s="117">
        <v>1495</v>
      </c>
      <c r="H7" s="117">
        <v>656</v>
      </c>
      <c r="I7" s="117">
        <v>0</v>
      </c>
      <c r="J7" s="117">
        <v>206338</v>
      </c>
      <c r="K7" s="117">
        <v>94614</v>
      </c>
      <c r="L7" s="35" t="s">
        <v>18</v>
      </c>
      <c r="M7" s="117">
        <v>0</v>
      </c>
      <c r="N7" s="117">
        <v>63270</v>
      </c>
      <c r="O7" s="117">
        <v>2168</v>
      </c>
      <c r="P7" s="117">
        <v>2554</v>
      </c>
      <c r="Q7" s="117">
        <v>58</v>
      </c>
      <c r="R7" s="117">
        <v>2310</v>
      </c>
      <c r="S7" s="138">
        <v>7.5</v>
      </c>
      <c r="T7" s="138">
        <v>1.5</v>
      </c>
      <c r="U7" s="150">
        <f t="shared" si="0"/>
        <v>87.135979729729726</v>
      </c>
      <c r="V7" s="35" t="s">
        <v>18</v>
      </c>
    </row>
    <row r="8" spans="1:22" ht="15.75" x14ac:dyDescent="0.2">
      <c r="A8" s="35" t="s">
        <v>19</v>
      </c>
      <c r="B8" s="147">
        <v>43348</v>
      </c>
      <c r="C8" s="147">
        <v>10925</v>
      </c>
      <c r="D8" s="147">
        <v>120</v>
      </c>
      <c r="E8" s="147">
        <v>3692</v>
      </c>
      <c r="F8" s="147">
        <v>3899</v>
      </c>
      <c r="G8" s="147">
        <v>2575</v>
      </c>
      <c r="H8" s="147">
        <v>1115</v>
      </c>
      <c r="I8" s="147">
        <v>4638</v>
      </c>
      <c r="J8" s="147">
        <v>230498</v>
      </c>
      <c r="K8" s="147">
        <v>169613</v>
      </c>
      <c r="L8" s="35" t="s">
        <v>19</v>
      </c>
      <c r="M8" s="147">
        <v>4252</v>
      </c>
      <c r="N8" s="147">
        <v>66211</v>
      </c>
      <c r="O8" s="147">
        <v>3268</v>
      </c>
      <c r="P8" s="147">
        <v>4457</v>
      </c>
      <c r="Q8" s="147">
        <v>79</v>
      </c>
      <c r="R8" s="147">
        <v>2661</v>
      </c>
      <c r="S8" s="154">
        <v>5</v>
      </c>
      <c r="T8" s="154">
        <v>1.5</v>
      </c>
      <c r="U8" s="150">
        <f t="shared" si="0"/>
        <v>84.123357664233581</v>
      </c>
      <c r="V8" s="35" t="s">
        <v>19</v>
      </c>
    </row>
    <row r="9" spans="1:22" ht="15.75" x14ac:dyDescent="0.2">
      <c r="A9" s="35" t="s">
        <v>20</v>
      </c>
      <c r="B9" s="151">
        <v>114194</v>
      </c>
      <c r="C9" s="151">
        <v>32079</v>
      </c>
      <c r="D9" s="151">
        <v>196</v>
      </c>
      <c r="E9" s="151">
        <v>7453</v>
      </c>
      <c r="F9" s="151">
        <v>5412</v>
      </c>
      <c r="G9" s="151">
        <v>7775</v>
      </c>
      <c r="H9" s="151">
        <v>2619</v>
      </c>
      <c r="I9" s="90" t="s">
        <v>37</v>
      </c>
      <c r="J9" s="151">
        <v>506501</v>
      </c>
      <c r="K9" s="151">
        <v>221087</v>
      </c>
      <c r="L9" s="35" t="s">
        <v>20</v>
      </c>
      <c r="M9" s="151">
        <v>5903</v>
      </c>
      <c r="N9" s="151">
        <v>95976</v>
      </c>
      <c r="O9" s="151">
        <v>2660</v>
      </c>
      <c r="P9" s="151">
        <v>2612</v>
      </c>
      <c r="Q9" s="151">
        <v>134</v>
      </c>
      <c r="R9" s="151">
        <v>4814</v>
      </c>
      <c r="S9" s="116">
        <v>8.91</v>
      </c>
      <c r="T9" s="116">
        <v>0</v>
      </c>
      <c r="U9" s="150">
        <f t="shared" si="0"/>
        <v>102.36479385610347</v>
      </c>
      <c r="V9" s="35" t="s">
        <v>20</v>
      </c>
    </row>
    <row r="10" spans="1:22" ht="15.75" x14ac:dyDescent="0.2">
      <c r="A10" s="35" t="s">
        <v>21</v>
      </c>
      <c r="B10" s="149">
        <v>90159</v>
      </c>
      <c r="C10" s="149">
        <v>9720</v>
      </c>
      <c r="D10" s="51">
        <v>183</v>
      </c>
      <c r="E10" s="51">
        <v>4167</v>
      </c>
      <c r="F10" s="51">
        <v>2952</v>
      </c>
      <c r="G10" s="51">
        <v>1915</v>
      </c>
      <c r="H10" s="51">
        <v>1256</v>
      </c>
      <c r="I10" s="52">
        <v>0</v>
      </c>
      <c r="J10" s="51">
        <v>214439</v>
      </c>
      <c r="K10" s="51">
        <v>130482</v>
      </c>
      <c r="L10" s="35" t="s">
        <v>21</v>
      </c>
      <c r="M10" s="153">
        <v>0</v>
      </c>
      <c r="N10" s="51">
        <v>64810</v>
      </c>
      <c r="O10" s="51">
        <v>4629</v>
      </c>
      <c r="P10" s="51">
        <v>3382</v>
      </c>
      <c r="Q10" s="51">
        <v>126</v>
      </c>
      <c r="R10" s="51">
        <v>4262</v>
      </c>
      <c r="S10" s="150">
        <v>4.5</v>
      </c>
      <c r="T10" s="54">
        <v>0</v>
      </c>
      <c r="U10" s="150">
        <f t="shared" si="0"/>
        <v>48.869416590701917</v>
      </c>
      <c r="V10" s="35" t="s">
        <v>21</v>
      </c>
    </row>
    <row r="11" spans="1:22" ht="15.75" x14ac:dyDescent="0.2">
      <c r="A11" s="35" t="s">
        <v>22</v>
      </c>
      <c r="B11" s="79">
        <v>74880</v>
      </c>
      <c r="C11" s="87" t="s">
        <v>37</v>
      </c>
      <c r="D11" s="81">
        <v>122</v>
      </c>
      <c r="E11" s="86">
        <v>7758</v>
      </c>
      <c r="F11" s="81">
        <v>5646</v>
      </c>
      <c r="G11" s="86" t="s">
        <v>37</v>
      </c>
      <c r="H11" s="81">
        <v>2714</v>
      </c>
      <c r="I11" s="86" t="s">
        <v>37</v>
      </c>
      <c r="J11" s="81">
        <v>325501</v>
      </c>
      <c r="K11" s="81">
        <v>179492</v>
      </c>
      <c r="L11" s="35" t="s">
        <v>22</v>
      </c>
      <c r="M11" s="149">
        <v>665</v>
      </c>
      <c r="N11" s="51">
        <v>63843</v>
      </c>
      <c r="O11" s="51">
        <v>9152</v>
      </c>
      <c r="P11" s="51">
        <v>2105</v>
      </c>
      <c r="Q11" s="51">
        <v>94</v>
      </c>
      <c r="R11" s="51">
        <v>4599</v>
      </c>
      <c r="S11" s="150">
        <v>7.93</v>
      </c>
      <c r="T11" s="169">
        <v>0</v>
      </c>
      <c r="U11" s="150">
        <f t="shared" si="0"/>
        <v>69.358832303430646</v>
      </c>
      <c r="V11" s="35" t="s">
        <v>22</v>
      </c>
    </row>
    <row r="12" spans="1:22" ht="15.75" x14ac:dyDescent="0.2">
      <c r="A12" s="35" t="s">
        <v>23</v>
      </c>
      <c r="B12" s="147">
        <v>53828</v>
      </c>
      <c r="C12" s="147">
        <v>8462</v>
      </c>
      <c r="D12" s="148" t="s">
        <v>129</v>
      </c>
      <c r="E12" s="147">
        <v>5287</v>
      </c>
      <c r="F12" s="147">
        <v>3331</v>
      </c>
      <c r="G12" s="147">
        <v>1228</v>
      </c>
      <c r="H12" s="147">
        <v>1069</v>
      </c>
      <c r="I12" s="148" t="s">
        <v>123</v>
      </c>
      <c r="J12" s="147">
        <v>177768</v>
      </c>
      <c r="K12" s="147">
        <v>149507</v>
      </c>
      <c r="L12" s="35" t="s">
        <v>23</v>
      </c>
      <c r="M12" s="148" t="s">
        <v>123</v>
      </c>
      <c r="N12" s="147">
        <v>56658</v>
      </c>
      <c r="O12" s="147">
        <v>2913</v>
      </c>
      <c r="P12" s="147">
        <v>3535</v>
      </c>
      <c r="Q12" s="148">
        <v>86</v>
      </c>
      <c r="R12" s="147">
        <v>2936</v>
      </c>
      <c r="S12" s="148">
        <v>7.5</v>
      </c>
      <c r="T12" s="148" t="s">
        <v>130</v>
      </c>
      <c r="U12" s="150">
        <f t="shared" si="0"/>
        <v>58.824619457313041</v>
      </c>
      <c r="V12" s="35" t="s">
        <v>23</v>
      </c>
    </row>
    <row r="13" spans="1:22" ht="15.75" x14ac:dyDescent="0.2">
      <c r="A13" s="35" t="s">
        <v>24</v>
      </c>
      <c r="B13" s="147">
        <v>67368</v>
      </c>
      <c r="C13" s="147">
        <v>102876</v>
      </c>
      <c r="D13" s="147">
        <v>179</v>
      </c>
      <c r="E13" s="147">
        <v>12845</v>
      </c>
      <c r="F13" s="147">
        <v>4074</v>
      </c>
      <c r="G13" s="147" t="s">
        <v>37</v>
      </c>
      <c r="H13" s="147">
        <v>988</v>
      </c>
      <c r="I13" s="147" t="s">
        <v>37</v>
      </c>
      <c r="J13" s="147">
        <v>317122</v>
      </c>
      <c r="K13" s="147">
        <v>152754</v>
      </c>
      <c r="L13" s="35" t="s">
        <v>24</v>
      </c>
      <c r="M13" s="148">
        <v>7500</v>
      </c>
      <c r="N13" s="147">
        <v>91476</v>
      </c>
      <c r="O13" s="147">
        <v>1702</v>
      </c>
      <c r="P13" s="147">
        <v>8174</v>
      </c>
      <c r="Q13" s="148">
        <v>100</v>
      </c>
      <c r="R13" s="147">
        <v>3549</v>
      </c>
      <c r="S13" s="148">
        <v>8</v>
      </c>
      <c r="T13" s="148">
        <v>1.32</v>
      </c>
      <c r="U13" s="150">
        <f t="shared" si="0"/>
        <v>86.906549739654693</v>
      </c>
      <c r="V13" s="35" t="s">
        <v>24</v>
      </c>
    </row>
    <row r="14" spans="1:22" ht="15.75" x14ac:dyDescent="0.2">
      <c r="A14" s="35" t="s">
        <v>25</v>
      </c>
      <c r="B14" s="117">
        <v>77505</v>
      </c>
      <c r="C14" s="117">
        <v>11112</v>
      </c>
      <c r="D14" s="117">
        <v>123</v>
      </c>
      <c r="E14" s="117">
        <v>8732</v>
      </c>
      <c r="F14" s="117">
        <v>4419</v>
      </c>
      <c r="G14" s="117">
        <v>2643</v>
      </c>
      <c r="H14" s="117">
        <v>704</v>
      </c>
      <c r="I14" s="117">
        <v>0</v>
      </c>
      <c r="J14" s="117">
        <v>335552</v>
      </c>
      <c r="K14" s="117">
        <v>192892</v>
      </c>
      <c r="L14" s="35" t="s">
        <v>25</v>
      </c>
      <c r="M14" s="117">
        <v>3703</v>
      </c>
      <c r="N14" s="117">
        <v>82332</v>
      </c>
      <c r="O14" s="117">
        <v>3468</v>
      </c>
      <c r="P14" s="117">
        <v>5227</v>
      </c>
      <c r="Q14" s="117">
        <v>109</v>
      </c>
      <c r="R14" s="117">
        <v>4521</v>
      </c>
      <c r="S14" s="138">
        <v>5.56</v>
      </c>
      <c r="T14" s="138">
        <v>0.5</v>
      </c>
      <c r="U14" s="150">
        <f t="shared" si="0"/>
        <v>72.473434125269975</v>
      </c>
      <c r="V14" s="35" t="s">
        <v>25</v>
      </c>
    </row>
    <row r="15" spans="1:22" ht="15.75" x14ac:dyDescent="0.2">
      <c r="A15" s="35" t="s">
        <v>26</v>
      </c>
      <c r="B15" s="171">
        <v>80434</v>
      </c>
      <c r="C15" s="171">
        <v>11565</v>
      </c>
      <c r="D15" s="172">
        <v>244</v>
      </c>
      <c r="E15" s="172">
        <v>8097</v>
      </c>
      <c r="F15" s="172">
        <v>7284</v>
      </c>
      <c r="G15" s="172">
        <v>2144</v>
      </c>
      <c r="H15" s="172">
        <v>3043</v>
      </c>
      <c r="I15" s="172" t="s">
        <v>37</v>
      </c>
      <c r="J15" s="172">
        <v>375863</v>
      </c>
      <c r="K15" s="172">
        <v>222172</v>
      </c>
      <c r="L15" s="35" t="s">
        <v>26</v>
      </c>
      <c r="M15" s="170">
        <v>621</v>
      </c>
      <c r="N15" s="115">
        <v>74993</v>
      </c>
      <c r="O15" s="115">
        <v>4484</v>
      </c>
      <c r="P15" s="115">
        <v>7222</v>
      </c>
      <c r="Q15" s="115">
        <v>101</v>
      </c>
      <c r="R15" s="115">
        <v>3834</v>
      </c>
      <c r="S15" s="173">
        <v>7.5</v>
      </c>
      <c r="T15" s="174">
        <v>1.5</v>
      </c>
      <c r="U15" s="150">
        <f t="shared" si="0"/>
        <v>95.517916137229989</v>
      </c>
      <c r="V15" s="35" t="s">
        <v>26</v>
      </c>
    </row>
    <row r="16" spans="1:22" ht="15.75" x14ac:dyDescent="0.2">
      <c r="A16" s="35" t="s">
        <v>27</v>
      </c>
      <c r="B16" s="88">
        <v>310890</v>
      </c>
      <c r="C16" s="153">
        <v>85704</v>
      </c>
      <c r="D16" s="51">
        <v>528</v>
      </c>
      <c r="E16" s="51">
        <v>18287</v>
      </c>
      <c r="F16" s="51">
        <v>11288</v>
      </c>
      <c r="G16" s="51">
        <v>96</v>
      </c>
      <c r="H16" s="51">
        <v>2234</v>
      </c>
      <c r="I16" s="52">
        <v>0</v>
      </c>
      <c r="J16" s="51">
        <v>814675</v>
      </c>
      <c r="K16" s="52">
        <v>368528</v>
      </c>
      <c r="L16" s="35" t="s">
        <v>27</v>
      </c>
      <c r="M16" s="149">
        <v>0</v>
      </c>
      <c r="N16" s="52">
        <v>306156</v>
      </c>
      <c r="O16" s="51">
        <v>9624</v>
      </c>
      <c r="P16" s="51">
        <v>2078</v>
      </c>
      <c r="Q16" s="51">
        <v>495</v>
      </c>
      <c r="R16" s="51">
        <v>16412</v>
      </c>
      <c r="S16" s="150">
        <v>24.35</v>
      </c>
      <c r="T16" s="54">
        <v>5.5</v>
      </c>
      <c r="U16" s="150">
        <f>J16/(Q16+R16)</f>
        <v>48.185662743242446</v>
      </c>
      <c r="V16" s="35" t="s">
        <v>27</v>
      </c>
    </row>
    <row r="17" spans="1:22" ht="15.75" x14ac:dyDescent="0.2">
      <c r="A17" s="35" t="s">
        <v>28</v>
      </c>
      <c r="B17" s="147" t="s">
        <v>120</v>
      </c>
      <c r="C17" s="147" t="s">
        <v>121</v>
      </c>
      <c r="D17" s="147">
        <v>149</v>
      </c>
      <c r="E17" s="147" t="s">
        <v>122</v>
      </c>
      <c r="F17" s="147">
        <v>3766</v>
      </c>
      <c r="G17" s="147" t="s">
        <v>37</v>
      </c>
      <c r="H17" s="147">
        <v>1817</v>
      </c>
      <c r="I17" s="147" t="s">
        <v>123</v>
      </c>
      <c r="J17" s="147">
        <v>212632</v>
      </c>
      <c r="K17" s="147">
        <v>100000</v>
      </c>
      <c r="L17" s="35" t="s">
        <v>28</v>
      </c>
      <c r="M17" s="147" t="s">
        <v>124</v>
      </c>
      <c r="N17" s="147" t="s">
        <v>125</v>
      </c>
      <c r="O17" s="147" t="s">
        <v>126</v>
      </c>
      <c r="P17" s="147" t="s">
        <v>127</v>
      </c>
      <c r="Q17" s="147">
        <v>75</v>
      </c>
      <c r="R17" s="147">
        <v>2817</v>
      </c>
      <c r="S17" s="147" t="s">
        <v>128</v>
      </c>
      <c r="T17" s="154">
        <v>0</v>
      </c>
      <c r="U17" s="150">
        <f>J17/(Q17+R17)</f>
        <v>73.524204702627941</v>
      </c>
      <c r="V17" s="35" t="s">
        <v>28</v>
      </c>
    </row>
    <row r="18" spans="1:22" ht="15.75" x14ac:dyDescent="0.2">
      <c r="A18" s="35" t="s">
        <v>29</v>
      </c>
      <c r="B18" s="146">
        <v>209660</v>
      </c>
      <c r="C18" s="147">
        <v>43797</v>
      </c>
      <c r="D18" s="148">
        <v>390</v>
      </c>
      <c r="E18" s="147">
        <v>13311</v>
      </c>
      <c r="F18" s="147">
        <v>10261</v>
      </c>
      <c r="G18" s="147">
        <v>5616</v>
      </c>
      <c r="H18" s="147">
        <v>7243</v>
      </c>
      <c r="I18" s="148">
        <v>59</v>
      </c>
      <c r="J18" s="147">
        <v>773961</v>
      </c>
      <c r="K18" s="147">
        <v>432734</v>
      </c>
      <c r="L18" s="35" t="s">
        <v>29</v>
      </c>
      <c r="M18" s="147">
        <v>15507</v>
      </c>
      <c r="N18" s="147">
        <v>231306</v>
      </c>
      <c r="O18" s="147">
        <v>6883</v>
      </c>
      <c r="P18" s="147">
        <v>3076</v>
      </c>
      <c r="Q18" s="148">
        <v>347</v>
      </c>
      <c r="R18" s="147">
        <v>10523</v>
      </c>
      <c r="S18" s="148">
        <v>18.12</v>
      </c>
      <c r="T18" s="148">
        <v>3.71</v>
      </c>
      <c r="U18" s="116">
        <f t="shared" si="0"/>
        <v>71.201563937442501</v>
      </c>
      <c r="V18" s="42" t="s">
        <v>29</v>
      </c>
    </row>
    <row r="19" spans="1:22" ht="15.75" x14ac:dyDescent="0.2">
      <c r="A19" s="35" t="s">
        <v>30</v>
      </c>
      <c r="B19" s="149">
        <v>172046</v>
      </c>
      <c r="C19" s="149">
        <v>48408</v>
      </c>
      <c r="D19" s="51">
        <v>386</v>
      </c>
      <c r="E19" s="51">
        <v>9827</v>
      </c>
      <c r="F19" s="51">
        <v>7560</v>
      </c>
      <c r="G19" s="52">
        <v>102</v>
      </c>
      <c r="H19" s="51">
        <v>6457</v>
      </c>
      <c r="I19" s="52">
        <v>1</v>
      </c>
      <c r="J19" s="51">
        <v>722908</v>
      </c>
      <c r="K19" s="51">
        <v>264386</v>
      </c>
      <c r="L19" s="35" t="s">
        <v>30</v>
      </c>
      <c r="M19" s="149">
        <v>9726</v>
      </c>
      <c r="N19" s="51">
        <v>252531</v>
      </c>
      <c r="O19" s="51">
        <v>5547</v>
      </c>
      <c r="P19" s="51">
        <v>6086</v>
      </c>
      <c r="Q19" s="51">
        <v>699</v>
      </c>
      <c r="R19" s="51">
        <v>7892</v>
      </c>
      <c r="S19" s="150">
        <v>18</v>
      </c>
      <c r="T19" s="54">
        <v>5</v>
      </c>
      <c r="U19" s="150">
        <f t="shared" si="0"/>
        <v>84.147130718193452</v>
      </c>
      <c r="V19" s="35" t="s">
        <v>30</v>
      </c>
    </row>
    <row r="20" spans="1:22" ht="15.75" x14ac:dyDescent="0.2">
      <c r="A20" s="35" t="s">
        <v>31</v>
      </c>
      <c r="B20" s="117">
        <v>81329</v>
      </c>
      <c r="C20" s="117">
        <v>18286</v>
      </c>
      <c r="D20" s="117">
        <v>180</v>
      </c>
      <c r="E20" s="117">
        <v>5317</v>
      </c>
      <c r="F20" s="117">
        <v>3107</v>
      </c>
      <c r="G20" s="117" t="s">
        <v>37</v>
      </c>
      <c r="H20" s="117">
        <v>428</v>
      </c>
      <c r="I20" s="117">
        <v>0</v>
      </c>
      <c r="J20" s="117">
        <v>253704</v>
      </c>
      <c r="K20" s="117">
        <v>214309</v>
      </c>
      <c r="L20" s="35" t="s">
        <v>31</v>
      </c>
      <c r="M20" s="117">
        <v>0</v>
      </c>
      <c r="N20" s="117">
        <v>128069</v>
      </c>
      <c r="O20" s="117">
        <v>1624</v>
      </c>
      <c r="P20" s="117">
        <v>2378</v>
      </c>
      <c r="Q20" s="117">
        <v>148</v>
      </c>
      <c r="R20" s="117">
        <v>4661</v>
      </c>
      <c r="S20" s="138">
        <v>5.5</v>
      </c>
      <c r="T20" s="138">
        <v>0</v>
      </c>
      <c r="U20" s="150">
        <f t="shared" si="0"/>
        <v>52.756082345601996</v>
      </c>
      <c r="V20" s="35" t="s">
        <v>31</v>
      </c>
    </row>
    <row r="21" spans="1:22" ht="15.75" x14ac:dyDescent="0.2">
      <c r="A21" s="35" t="s">
        <v>32</v>
      </c>
      <c r="B21" s="117">
        <v>111604</v>
      </c>
      <c r="C21" s="117">
        <v>912</v>
      </c>
      <c r="D21" s="117">
        <v>570</v>
      </c>
      <c r="E21" s="117">
        <v>7889</v>
      </c>
      <c r="F21" s="117">
        <v>4107</v>
      </c>
      <c r="G21" s="117">
        <v>222</v>
      </c>
      <c r="H21" s="117">
        <v>3406</v>
      </c>
      <c r="I21" s="117">
        <v>8</v>
      </c>
      <c r="J21" s="117">
        <v>277677</v>
      </c>
      <c r="K21" s="117">
        <v>73052</v>
      </c>
      <c r="L21" s="35" t="s">
        <v>32</v>
      </c>
      <c r="M21" s="117">
        <v>0</v>
      </c>
      <c r="N21" s="117">
        <v>72638</v>
      </c>
      <c r="O21" s="117">
        <v>1696</v>
      </c>
      <c r="P21" s="117">
        <v>909</v>
      </c>
      <c r="Q21" s="117">
        <v>173</v>
      </c>
      <c r="R21" s="117">
        <v>5611</v>
      </c>
      <c r="S21" s="138">
        <v>8</v>
      </c>
      <c r="T21" s="138">
        <v>1</v>
      </c>
      <c r="U21" s="150">
        <f t="shared" si="0"/>
        <v>48.007780082987551</v>
      </c>
      <c r="V21" s="35" t="s">
        <v>32</v>
      </c>
    </row>
    <row r="22" spans="1:22" ht="16.5" thickBot="1" x14ac:dyDescent="0.25">
      <c r="A22" s="35" t="s">
        <v>33</v>
      </c>
      <c r="B22" s="117">
        <v>128329</v>
      </c>
      <c r="C22" s="134">
        <v>26533</v>
      </c>
      <c r="D22" s="117">
        <v>288</v>
      </c>
      <c r="E22" s="117">
        <v>8635</v>
      </c>
      <c r="F22" s="117">
        <v>6332</v>
      </c>
      <c r="G22" s="117">
        <v>4274</v>
      </c>
      <c r="H22" s="117">
        <v>1980</v>
      </c>
      <c r="I22" s="117" t="s">
        <v>37</v>
      </c>
      <c r="J22" s="117">
        <v>467907</v>
      </c>
      <c r="K22" s="117">
        <v>176702</v>
      </c>
      <c r="L22" s="35" t="s">
        <v>33</v>
      </c>
      <c r="M22" s="117">
        <v>14276</v>
      </c>
      <c r="N22" s="118">
        <v>118123</v>
      </c>
      <c r="O22" s="118">
        <v>2223</v>
      </c>
      <c r="P22" s="118">
        <v>6832</v>
      </c>
      <c r="Q22" s="118">
        <v>198</v>
      </c>
      <c r="R22" s="118">
        <v>8654</v>
      </c>
      <c r="S22" s="119">
        <v>13.21</v>
      </c>
      <c r="T22" s="119">
        <v>1</v>
      </c>
      <c r="U22" s="155">
        <f t="shared" si="0"/>
        <v>52.858901943063714</v>
      </c>
      <c r="V22" s="35" t="s">
        <v>33</v>
      </c>
    </row>
    <row r="23" spans="1:22" ht="16.5" thickBot="1" x14ac:dyDescent="0.25">
      <c r="A23" s="43" t="s">
        <v>66</v>
      </c>
      <c r="B23" s="164">
        <f t="shared" ref="B23:K23" si="1">SUM(B6:B22)</f>
        <v>1742066</v>
      </c>
      <c r="C23" s="165">
        <f t="shared" si="1"/>
        <v>443021</v>
      </c>
      <c r="D23" s="156">
        <f t="shared" si="1"/>
        <v>3882</v>
      </c>
      <c r="E23" s="156">
        <f t="shared" si="1"/>
        <v>136019</v>
      </c>
      <c r="F23" s="156">
        <f t="shared" si="1"/>
        <v>88639</v>
      </c>
      <c r="G23" s="156">
        <f t="shared" si="1"/>
        <v>31249</v>
      </c>
      <c r="H23" s="156">
        <f t="shared" si="1"/>
        <v>38438</v>
      </c>
      <c r="I23" s="156">
        <f t="shared" si="1"/>
        <v>4739</v>
      </c>
      <c r="J23" s="156">
        <f t="shared" si="1"/>
        <v>6377849</v>
      </c>
      <c r="K23" s="156">
        <f t="shared" si="1"/>
        <v>3236304</v>
      </c>
      <c r="L23" s="103" t="s">
        <v>66</v>
      </c>
      <c r="M23" s="156">
        <f t="shared" ref="M23:T23" si="2">SUM(M6:M22)</f>
        <v>68341</v>
      </c>
      <c r="N23" s="156">
        <f t="shared" si="2"/>
        <v>1820493</v>
      </c>
      <c r="O23" s="156">
        <f t="shared" si="2"/>
        <v>64499</v>
      </c>
      <c r="P23" s="156">
        <f t="shared" si="2"/>
        <v>63029</v>
      </c>
      <c r="Q23" s="156">
        <f t="shared" si="2"/>
        <v>3104</v>
      </c>
      <c r="R23" s="156">
        <f t="shared" si="2"/>
        <v>93098</v>
      </c>
      <c r="S23" s="157">
        <f t="shared" si="2"/>
        <v>155.33000000000001</v>
      </c>
      <c r="T23" s="158">
        <f t="shared" si="2"/>
        <v>22.53</v>
      </c>
      <c r="U23" s="157">
        <f t="shared" si="0"/>
        <v>66.29642834868298</v>
      </c>
      <c r="V23" s="44" t="s">
        <v>34</v>
      </c>
    </row>
    <row r="24" spans="1:22" ht="15.75" x14ac:dyDescent="0.25">
      <c r="A24" s="1" t="s">
        <v>62</v>
      </c>
      <c r="B24" s="25">
        <f t="shared" ref="B24:K24" si="3">SUM(B9,B10,B14,B15,B16,B18,B19,B20,B21,B22)</f>
        <v>1376150</v>
      </c>
      <c r="C24" s="25">
        <f t="shared" si="3"/>
        <v>288116</v>
      </c>
      <c r="D24" s="25">
        <f t="shared" si="3"/>
        <v>3088</v>
      </c>
      <c r="E24" s="25">
        <f t="shared" si="3"/>
        <v>91715</v>
      </c>
      <c r="F24" s="166">
        <f t="shared" si="3"/>
        <v>62722</v>
      </c>
      <c r="G24" s="25">
        <f t="shared" si="3"/>
        <v>24787</v>
      </c>
      <c r="H24" s="25">
        <f t="shared" si="3"/>
        <v>29370</v>
      </c>
      <c r="I24" s="25">
        <f t="shared" si="3"/>
        <v>68</v>
      </c>
      <c r="J24" s="25">
        <f t="shared" si="3"/>
        <v>4743187</v>
      </c>
      <c r="K24" s="25">
        <f t="shared" si="3"/>
        <v>2296344</v>
      </c>
      <c r="L24" s="143" t="s">
        <v>62</v>
      </c>
      <c r="M24" s="25">
        <f>SUM(M9,M10,M14,M15,M16,M18:M22)</f>
        <v>49736</v>
      </c>
      <c r="N24" s="25">
        <f>SUM(N9,N10,N14,N15,N16,N18,N19,N20,N21,N22)</f>
        <v>1426934</v>
      </c>
      <c r="O24" s="25">
        <f>SUM(O9,O10,O14,O15,O16,O18,O19,O20,O21,O22)</f>
        <v>42838</v>
      </c>
      <c r="P24" s="25">
        <f>SUM(P9,P10,P14,P15,P16,P18,P19,P20,P21,P22)</f>
        <v>39802</v>
      </c>
      <c r="Q24" s="25">
        <f>SUM(Q9,Q10,Q14,Q15,Q16,Q18,Q19,Q20,Q21,Q22)</f>
        <v>2530</v>
      </c>
      <c r="R24" s="25">
        <f>SUM(R9,R10,R14,R15,R16,R19,R20,R21,R18,R22)</f>
        <v>71184</v>
      </c>
      <c r="S24" s="159">
        <f>SUM(S9,S10,S14,S15,S16,S18,S19,S20,S21,S22)</f>
        <v>113.65</v>
      </c>
      <c r="T24" s="27">
        <f>SUM(T9,T10,T14,T15,T16,T18,T19,T20,T21,T22)</f>
        <v>18.21</v>
      </c>
      <c r="U24" s="30">
        <f t="shared" si="0"/>
        <v>64.345809479881709</v>
      </c>
      <c r="V24" s="1" t="s">
        <v>62</v>
      </c>
    </row>
    <row r="25" spans="1:22" ht="15.75" x14ac:dyDescent="0.25">
      <c r="A25" s="1" t="s">
        <v>116</v>
      </c>
      <c r="B25" s="88">
        <v>51680</v>
      </c>
      <c r="C25" s="88">
        <v>1</v>
      </c>
      <c r="D25" s="160" t="s">
        <v>37</v>
      </c>
      <c r="E25" s="88">
        <v>0</v>
      </c>
      <c r="F25" s="160" t="s">
        <v>37</v>
      </c>
      <c r="G25" s="88">
        <v>0</v>
      </c>
      <c r="H25" s="88">
        <v>452</v>
      </c>
      <c r="I25" s="88">
        <v>0</v>
      </c>
      <c r="J25" s="88">
        <v>66069</v>
      </c>
      <c r="K25" s="160">
        <v>29497</v>
      </c>
      <c r="L25" s="143" t="s">
        <v>116</v>
      </c>
      <c r="M25" s="160" t="s">
        <v>37</v>
      </c>
      <c r="N25" s="88">
        <v>29</v>
      </c>
      <c r="O25" s="88">
        <v>1143</v>
      </c>
      <c r="P25" s="88">
        <v>1784</v>
      </c>
      <c r="Q25" s="88">
        <v>41</v>
      </c>
      <c r="R25" s="88">
        <v>1158</v>
      </c>
      <c r="S25" s="161">
        <v>3.1</v>
      </c>
      <c r="T25" s="175" t="s">
        <v>37</v>
      </c>
      <c r="U25" s="161">
        <f t="shared" si="0"/>
        <v>55.10341951626355</v>
      </c>
      <c r="V25" s="1" t="s">
        <v>116</v>
      </c>
    </row>
    <row r="26" spans="1:22" ht="15.75" x14ac:dyDescent="0.25">
      <c r="A26" s="1" t="s">
        <v>117</v>
      </c>
      <c r="B26" s="117">
        <v>33103</v>
      </c>
      <c r="C26" s="117">
        <v>1630</v>
      </c>
      <c r="D26" s="117">
        <v>89</v>
      </c>
      <c r="E26" s="117">
        <v>0</v>
      </c>
      <c r="F26" s="117">
        <v>1747</v>
      </c>
      <c r="G26" s="117">
        <v>1389</v>
      </c>
      <c r="H26" s="117">
        <v>745</v>
      </c>
      <c r="I26" s="117">
        <v>0</v>
      </c>
      <c r="J26" s="117">
        <v>54712</v>
      </c>
      <c r="K26" s="117">
        <v>16247</v>
      </c>
      <c r="L26" s="143" t="s">
        <v>117</v>
      </c>
      <c r="M26" s="117" t="s">
        <v>37</v>
      </c>
      <c r="N26" s="117">
        <v>60163</v>
      </c>
      <c r="O26" s="117">
        <v>0</v>
      </c>
      <c r="P26" s="117">
        <v>0</v>
      </c>
      <c r="Q26" s="117">
        <v>37</v>
      </c>
      <c r="R26" s="117">
        <v>1541</v>
      </c>
      <c r="S26" s="138">
        <v>3.5</v>
      </c>
      <c r="T26" s="138">
        <v>1</v>
      </c>
      <c r="U26" s="161">
        <f t="shared" si="0"/>
        <v>34.671736375158432</v>
      </c>
      <c r="V26" s="1" t="s">
        <v>117</v>
      </c>
    </row>
  </sheetData>
  <sheetProtection algorithmName="SHA-512" hashValue="6DGzWg8DBn8vWr7M0Awpp5YWW+3/85+QoqmA3Q2KtDIExYCvhaT5F8bScAgRGO9LfSAYtG8p2+fbGzPEFpRaFA==" saltValue="7YPhRHDs0THSu6LH1JxpXA==" spinCount="100000" sheet="1" objects="1" scenarios="1"/>
  <customSheetViews>
    <customSheetView guid="{F6F3343A-3EAF-4FE4-9EC1-9AFCDA7376E2}" scale="75" showRuler="0" topLeftCell="E1">
      <selection activeCell="U15" sqref="U15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1">
    <mergeCell ref="A1:F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6"/>
  <sheetViews>
    <sheetView zoomScale="75" workbookViewId="0">
      <selection activeCell="C16" sqref="C16"/>
    </sheetView>
  </sheetViews>
  <sheetFormatPr baseColWidth="10" defaultRowHeight="12.75" x14ac:dyDescent="0.2"/>
  <cols>
    <col min="1" max="1" width="27.85546875" bestFit="1" customWidth="1"/>
    <col min="2" max="9" width="11.5703125" bestFit="1" customWidth="1"/>
    <col min="10" max="10" width="11.7109375" bestFit="1" customWidth="1"/>
    <col min="11" max="11" width="11.5703125" bestFit="1" customWidth="1"/>
    <col min="12" max="12" width="27.85546875" bestFit="1" customWidth="1"/>
    <col min="13" max="13" width="11.7109375" bestFit="1" customWidth="1"/>
    <col min="14" max="14" width="11.85546875" bestFit="1" customWidth="1"/>
    <col min="15" max="18" width="11.7109375" bestFit="1" customWidth="1"/>
    <col min="19" max="20" width="11.5703125" bestFit="1" customWidth="1"/>
  </cols>
  <sheetData>
    <row r="1" spans="1:22" ht="15.75" x14ac:dyDescent="0.25">
      <c r="A1" s="429" t="s">
        <v>118</v>
      </c>
      <c r="B1" s="429"/>
      <c r="C1" s="429"/>
      <c r="D1" s="429"/>
      <c r="E1" s="429"/>
      <c r="F1" s="429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62"/>
      <c r="T1" s="2"/>
      <c r="U1" s="2"/>
      <c r="V1" s="2"/>
    </row>
    <row r="2" spans="1:22" ht="15.75" x14ac:dyDescent="0.25">
      <c r="A2" s="1"/>
      <c r="B2" s="1"/>
      <c r="C2" s="1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</row>
    <row r="3" spans="1:22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66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69" t="s">
        <v>1</v>
      </c>
      <c r="V3" s="70"/>
    </row>
    <row r="4" spans="1:22" ht="126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74" t="s">
        <v>79</v>
      </c>
      <c r="J4" s="74" t="s">
        <v>80</v>
      </c>
      <c r="K4" s="74" t="s">
        <v>81</v>
      </c>
      <c r="L4" s="75"/>
      <c r="M4" s="74" t="s">
        <v>82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88</v>
      </c>
      <c r="U4" s="76" t="s">
        <v>89</v>
      </c>
      <c r="V4" s="36"/>
    </row>
    <row r="5" spans="1:22" ht="6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76" t="s">
        <v>97</v>
      </c>
      <c r="J5" s="76" t="s">
        <v>98</v>
      </c>
      <c r="K5" s="76" t="s">
        <v>99</v>
      </c>
      <c r="L5" s="78"/>
      <c r="M5" s="76" t="s">
        <v>100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76" t="s">
        <v>16</v>
      </c>
      <c r="V5" s="36"/>
    </row>
    <row r="6" spans="1:22" ht="15.75" x14ac:dyDescent="0.2">
      <c r="A6" s="35" t="s">
        <v>17</v>
      </c>
      <c r="B6" s="149">
        <v>63507</v>
      </c>
      <c r="C6" s="163">
        <v>4478</v>
      </c>
      <c r="D6" s="51">
        <v>142</v>
      </c>
      <c r="E6" s="115">
        <v>7899</v>
      </c>
      <c r="F6" s="51">
        <v>2242</v>
      </c>
      <c r="G6" s="51">
        <v>865</v>
      </c>
      <c r="H6" s="51">
        <v>1510</v>
      </c>
      <c r="I6" s="51">
        <v>52</v>
      </c>
      <c r="J6" s="51">
        <v>196453</v>
      </c>
      <c r="K6" s="51">
        <v>164835</v>
      </c>
      <c r="L6" s="35" t="s">
        <v>17</v>
      </c>
      <c r="M6" s="152">
        <v>0</v>
      </c>
      <c r="N6" s="51">
        <v>57670</v>
      </c>
      <c r="O6" s="51">
        <v>2648</v>
      </c>
      <c r="P6" s="51">
        <v>3412</v>
      </c>
      <c r="Q6" s="51">
        <v>75</v>
      </c>
      <c r="R6" s="51">
        <v>2755</v>
      </c>
      <c r="S6" s="150">
        <v>5.75</v>
      </c>
      <c r="T6" s="54">
        <v>0.35</v>
      </c>
      <c r="U6" s="150">
        <f t="shared" ref="U6:U15" si="0">J6/(Q6+R6)</f>
        <v>69.418021201413424</v>
      </c>
      <c r="V6" s="35" t="s">
        <v>17</v>
      </c>
    </row>
    <row r="7" spans="1:22" ht="15.75" x14ac:dyDescent="0.2">
      <c r="A7" s="35" t="s">
        <v>18</v>
      </c>
      <c r="B7" s="117">
        <v>58660</v>
      </c>
      <c r="C7" s="117">
        <v>9827</v>
      </c>
      <c r="D7" s="117">
        <v>95</v>
      </c>
      <c r="E7" s="117">
        <v>6525</v>
      </c>
      <c r="F7" s="117">
        <v>2499</v>
      </c>
      <c r="G7" s="117">
        <v>2249</v>
      </c>
      <c r="H7" s="117">
        <v>184</v>
      </c>
      <c r="I7" s="117">
        <v>0</v>
      </c>
      <c r="J7" s="117">
        <v>175050</v>
      </c>
      <c r="K7" s="117">
        <v>77381</v>
      </c>
      <c r="L7" s="35" t="s">
        <v>18</v>
      </c>
      <c r="M7" s="117">
        <v>45</v>
      </c>
      <c r="N7" s="117">
        <v>83224</v>
      </c>
      <c r="O7" s="117">
        <v>2410</v>
      </c>
      <c r="P7" s="117">
        <v>2782</v>
      </c>
      <c r="Q7" s="117">
        <v>55</v>
      </c>
      <c r="R7" s="117">
        <v>2251</v>
      </c>
      <c r="S7" s="138">
        <v>5.5</v>
      </c>
      <c r="T7" s="138">
        <v>0</v>
      </c>
      <c r="U7" s="150">
        <f t="shared" si="0"/>
        <v>75.910667823070256</v>
      </c>
      <c r="V7" s="35" t="s">
        <v>18</v>
      </c>
    </row>
    <row r="8" spans="1:22" ht="15.75" x14ac:dyDescent="0.2">
      <c r="A8" s="35" t="s">
        <v>19</v>
      </c>
      <c r="B8" s="147">
        <v>40564</v>
      </c>
      <c r="C8" s="147">
        <v>14624</v>
      </c>
      <c r="D8" s="147">
        <v>144</v>
      </c>
      <c r="E8" s="147">
        <v>2184</v>
      </c>
      <c r="F8" s="147">
        <v>3508</v>
      </c>
      <c r="G8" s="147">
        <v>8146</v>
      </c>
      <c r="H8" s="147">
        <v>522</v>
      </c>
      <c r="I8" s="147">
        <v>0</v>
      </c>
      <c r="J8" s="147">
        <v>239700</v>
      </c>
      <c r="K8" s="147">
        <v>98733</v>
      </c>
      <c r="L8" s="35" t="s">
        <v>19</v>
      </c>
      <c r="M8" s="167">
        <v>4307</v>
      </c>
      <c r="N8" s="167">
        <v>55757</v>
      </c>
      <c r="O8" s="167">
        <v>2933</v>
      </c>
      <c r="P8" s="167">
        <v>5734</v>
      </c>
      <c r="Q8" s="167">
        <v>74</v>
      </c>
      <c r="R8" s="167">
        <v>2408</v>
      </c>
      <c r="S8" s="168">
        <v>4.5</v>
      </c>
      <c r="T8" s="168">
        <v>1.5</v>
      </c>
      <c r="U8" s="150">
        <f t="shared" si="0"/>
        <v>96.575342465753423</v>
      </c>
      <c r="V8" s="35" t="s">
        <v>19</v>
      </c>
    </row>
    <row r="9" spans="1:22" ht="15.75" x14ac:dyDescent="0.2">
      <c r="A9" s="35" t="s">
        <v>20</v>
      </c>
      <c r="B9" s="151">
        <v>110206</v>
      </c>
      <c r="C9" s="151">
        <v>24537</v>
      </c>
      <c r="D9" s="151">
        <v>180</v>
      </c>
      <c r="E9" s="151">
        <v>6520</v>
      </c>
      <c r="F9" s="151">
        <v>4153</v>
      </c>
      <c r="G9" s="151">
        <v>4751</v>
      </c>
      <c r="H9" s="151">
        <v>1866</v>
      </c>
      <c r="I9" s="151">
        <v>0</v>
      </c>
      <c r="J9" s="151">
        <v>331155</v>
      </c>
      <c r="K9" s="151">
        <v>189199.47</v>
      </c>
      <c r="L9" s="35" t="s">
        <v>20</v>
      </c>
      <c r="M9" s="151">
        <v>5899</v>
      </c>
      <c r="N9" s="151">
        <v>98625</v>
      </c>
      <c r="O9" s="151">
        <v>2214</v>
      </c>
      <c r="P9" s="151">
        <v>2594</v>
      </c>
      <c r="Q9" s="151">
        <v>128</v>
      </c>
      <c r="R9" s="151">
        <v>4534</v>
      </c>
      <c r="S9" s="116">
        <v>8.26</v>
      </c>
      <c r="T9" s="116">
        <v>0</v>
      </c>
      <c r="U9" s="150">
        <f t="shared" si="0"/>
        <v>71.032818532818538</v>
      </c>
      <c r="V9" s="35" t="s">
        <v>20</v>
      </c>
    </row>
    <row r="10" spans="1:22" ht="15.75" x14ac:dyDescent="0.2">
      <c r="A10" s="35" t="s">
        <v>21</v>
      </c>
      <c r="B10" s="149">
        <v>87864</v>
      </c>
      <c r="C10" s="149">
        <v>7915</v>
      </c>
      <c r="D10" s="51">
        <v>181</v>
      </c>
      <c r="E10" s="51">
        <v>3971</v>
      </c>
      <c r="F10" s="51">
        <v>2745</v>
      </c>
      <c r="G10" s="51">
        <v>2717</v>
      </c>
      <c r="H10" s="51">
        <v>1008</v>
      </c>
      <c r="I10" s="52">
        <v>0</v>
      </c>
      <c r="J10" s="51">
        <v>187220</v>
      </c>
      <c r="K10" s="51">
        <v>82751</v>
      </c>
      <c r="L10" s="35" t="s">
        <v>21</v>
      </c>
      <c r="M10" s="153" t="s">
        <v>37</v>
      </c>
      <c r="N10" s="51">
        <v>60436</v>
      </c>
      <c r="O10" s="51">
        <v>4100</v>
      </c>
      <c r="P10" s="51">
        <v>3508</v>
      </c>
      <c r="Q10" s="51">
        <v>116</v>
      </c>
      <c r="R10" s="51">
        <v>4020</v>
      </c>
      <c r="S10" s="150">
        <v>4.5</v>
      </c>
      <c r="T10" s="54">
        <v>0</v>
      </c>
      <c r="U10" s="150">
        <f t="shared" si="0"/>
        <v>45.265957446808514</v>
      </c>
      <c r="V10" s="35" t="s">
        <v>21</v>
      </c>
    </row>
    <row r="11" spans="1:22" ht="15.75" x14ac:dyDescent="0.2">
      <c r="A11" s="35" t="s">
        <v>22</v>
      </c>
      <c r="B11" s="79">
        <v>70441</v>
      </c>
      <c r="C11" s="87" t="s">
        <v>37</v>
      </c>
      <c r="D11" s="81">
        <v>118</v>
      </c>
      <c r="E11" s="86">
        <v>7617</v>
      </c>
      <c r="F11" s="81">
        <v>5646</v>
      </c>
      <c r="G11" s="86" t="s">
        <v>37</v>
      </c>
      <c r="H11" s="81">
        <v>3219</v>
      </c>
      <c r="I11" s="86" t="s">
        <v>37</v>
      </c>
      <c r="J11" s="81">
        <v>282213</v>
      </c>
      <c r="K11" s="81">
        <v>140621</v>
      </c>
      <c r="L11" s="35" t="s">
        <v>22</v>
      </c>
      <c r="M11" s="79">
        <v>0</v>
      </c>
      <c r="N11" s="81">
        <v>79444</v>
      </c>
      <c r="O11" s="81">
        <v>10207</v>
      </c>
      <c r="P11" s="81">
        <v>2741</v>
      </c>
      <c r="Q11" s="81">
        <v>88</v>
      </c>
      <c r="R11" s="81">
        <v>4052</v>
      </c>
      <c r="S11" s="84">
        <v>7.79</v>
      </c>
      <c r="T11" s="114">
        <v>0</v>
      </c>
      <c r="U11" s="150">
        <f t="shared" si="0"/>
        <v>68.167391304347831</v>
      </c>
      <c r="V11" s="35" t="s">
        <v>22</v>
      </c>
    </row>
    <row r="12" spans="1:22" ht="15.75" x14ac:dyDescent="0.2">
      <c r="A12" s="35" t="s">
        <v>23</v>
      </c>
      <c r="B12" s="149">
        <v>51312</v>
      </c>
      <c r="C12" s="153">
        <v>7331</v>
      </c>
      <c r="D12" s="51">
        <v>103</v>
      </c>
      <c r="E12" s="51">
        <v>5014</v>
      </c>
      <c r="F12" s="51">
        <v>4025</v>
      </c>
      <c r="G12" s="52">
        <v>3234</v>
      </c>
      <c r="H12" s="51">
        <v>932</v>
      </c>
      <c r="I12" s="52">
        <v>0</v>
      </c>
      <c r="J12" s="51">
        <v>186901</v>
      </c>
      <c r="K12" s="51">
        <v>140000</v>
      </c>
      <c r="L12" s="35" t="s">
        <v>23</v>
      </c>
      <c r="M12" s="149">
        <v>0</v>
      </c>
      <c r="N12" s="51">
        <v>71677</v>
      </c>
      <c r="O12" s="51">
        <v>3611</v>
      </c>
      <c r="P12" s="51">
        <v>3505</v>
      </c>
      <c r="Q12" s="51">
        <v>81</v>
      </c>
      <c r="R12" s="51">
        <v>2524</v>
      </c>
      <c r="S12" s="150">
        <v>4.5</v>
      </c>
      <c r="T12" s="54">
        <v>0</v>
      </c>
      <c r="U12" s="150">
        <f t="shared" si="0"/>
        <v>71.747024952015352</v>
      </c>
      <c r="V12" s="35" t="s">
        <v>23</v>
      </c>
    </row>
    <row r="13" spans="1:22" ht="15.75" x14ac:dyDescent="0.2">
      <c r="A13" s="35" t="s">
        <v>24</v>
      </c>
      <c r="B13" s="147">
        <v>52571</v>
      </c>
      <c r="C13" s="147">
        <f>102250</f>
        <v>102250</v>
      </c>
      <c r="D13" s="147">
        <v>186</v>
      </c>
      <c r="E13" s="147">
        <v>11188</v>
      </c>
      <c r="F13" s="147">
        <v>4235</v>
      </c>
      <c r="G13" s="147" t="s">
        <v>37</v>
      </c>
      <c r="H13" s="147">
        <v>1234</v>
      </c>
      <c r="I13" s="147" t="s">
        <v>37</v>
      </c>
      <c r="J13" s="147">
        <v>328351</v>
      </c>
      <c r="K13" s="147">
        <v>227430</v>
      </c>
      <c r="L13" s="35" t="s">
        <v>24</v>
      </c>
      <c r="M13" s="147">
        <v>6489</v>
      </c>
      <c r="N13" s="147">
        <v>85375</v>
      </c>
      <c r="O13" s="147">
        <v>1384</v>
      </c>
      <c r="P13" s="147">
        <v>8064</v>
      </c>
      <c r="Q13" s="147">
        <v>142</v>
      </c>
      <c r="R13" s="147">
        <v>3150</v>
      </c>
      <c r="S13" s="154">
        <v>7</v>
      </c>
      <c r="T13" s="154">
        <v>1.43</v>
      </c>
      <c r="U13" s="150">
        <f t="shared" si="0"/>
        <v>99.742102065613608</v>
      </c>
      <c r="V13" s="35" t="s">
        <v>24</v>
      </c>
    </row>
    <row r="14" spans="1:22" ht="15.75" x14ac:dyDescent="0.2">
      <c r="A14" s="35" t="s">
        <v>25</v>
      </c>
      <c r="B14" s="117">
        <v>73568</v>
      </c>
      <c r="C14" s="117">
        <v>8485</v>
      </c>
      <c r="D14" s="117">
        <v>113</v>
      </c>
      <c r="E14" s="117">
        <v>8583</v>
      </c>
      <c r="F14" s="117">
        <v>4646</v>
      </c>
      <c r="G14" s="117">
        <v>2429</v>
      </c>
      <c r="H14" s="117">
        <v>2251</v>
      </c>
      <c r="I14" s="117">
        <v>0</v>
      </c>
      <c r="J14" s="117">
        <v>264630</v>
      </c>
      <c r="K14" s="117">
        <v>126388</v>
      </c>
      <c r="L14" s="35" t="s">
        <v>25</v>
      </c>
      <c r="M14" s="117">
        <v>23457</v>
      </c>
      <c r="N14" s="117">
        <v>99445</v>
      </c>
      <c r="O14" s="117">
        <v>3719</v>
      </c>
      <c r="P14" s="117">
        <v>5203</v>
      </c>
      <c r="Q14" s="117">
        <v>98</v>
      </c>
      <c r="R14" s="117">
        <v>3919</v>
      </c>
      <c r="S14" s="138">
        <v>5.65</v>
      </c>
      <c r="T14" s="138">
        <v>0.5</v>
      </c>
      <c r="U14" s="150">
        <f t="shared" si="0"/>
        <v>65.877520537714716</v>
      </c>
      <c r="V14" s="35" t="s">
        <v>25</v>
      </c>
    </row>
    <row r="15" spans="1:22" ht="15.75" x14ac:dyDescent="0.2">
      <c r="A15" s="35" t="s">
        <v>26</v>
      </c>
      <c r="B15" s="149">
        <v>76193</v>
      </c>
      <c r="C15" s="153">
        <v>9421</v>
      </c>
      <c r="D15" s="51">
        <v>258</v>
      </c>
      <c r="E15" s="52" t="s">
        <v>37</v>
      </c>
      <c r="F15" s="51">
        <v>3533</v>
      </c>
      <c r="G15" s="52">
        <v>1451</v>
      </c>
      <c r="H15" s="51">
        <v>1622</v>
      </c>
      <c r="I15" s="51">
        <v>0</v>
      </c>
      <c r="J15" s="51">
        <v>228354</v>
      </c>
      <c r="K15" s="51">
        <v>139332</v>
      </c>
      <c r="L15" s="35" t="s">
        <v>26</v>
      </c>
      <c r="M15" s="149">
        <v>484</v>
      </c>
      <c r="N15" s="51">
        <v>72725</v>
      </c>
      <c r="O15" s="51">
        <v>4408</v>
      </c>
      <c r="P15" s="51">
        <v>6805</v>
      </c>
      <c r="Q15" s="51">
        <v>82</v>
      </c>
      <c r="R15" s="51">
        <v>3546</v>
      </c>
      <c r="S15" s="150">
        <v>7.25</v>
      </c>
      <c r="T15" s="54">
        <v>2.25</v>
      </c>
      <c r="U15" s="150">
        <f t="shared" si="0"/>
        <v>62.942116868798237</v>
      </c>
      <c r="V15" s="35" t="s">
        <v>26</v>
      </c>
    </row>
    <row r="16" spans="1:22" ht="15.75" x14ac:dyDescent="0.2">
      <c r="A16" s="35" t="s">
        <v>27</v>
      </c>
      <c r="B16" s="88">
        <v>314356</v>
      </c>
      <c r="C16" s="153">
        <v>84272</v>
      </c>
      <c r="D16" s="51">
        <v>536</v>
      </c>
      <c r="E16" s="51">
        <v>10045</v>
      </c>
      <c r="F16" s="51">
        <v>12195</v>
      </c>
      <c r="G16" s="51">
        <v>93</v>
      </c>
      <c r="H16" s="51">
        <v>964</v>
      </c>
      <c r="I16" s="52">
        <v>1</v>
      </c>
      <c r="J16" s="51">
        <v>809813</v>
      </c>
      <c r="K16" s="52">
        <v>344599</v>
      </c>
      <c r="L16" s="35" t="s">
        <v>27</v>
      </c>
      <c r="M16" s="149">
        <v>0</v>
      </c>
      <c r="N16" s="52">
        <v>327683</v>
      </c>
      <c r="O16" s="51">
        <v>10090</v>
      </c>
      <c r="P16" s="51">
        <v>2045</v>
      </c>
      <c r="Q16" s="51">
        <v>454</v>
      </c>
      <c r="R16" s="51">
        <v>15089</v>
      </c>
      <c r="S16" s="150">
        <v>24.95</v>
      </c>
      <c r="T16" s="54">
        <v>5.5</v>
      </c>
      <c r="U16" s="150">
        <f>J16/(Q16+R16)</f>
        <v>52.101460464517793</v>
      </c>
      <c r="V16" s="35" t="s">
        <v>27</v>
      </c>
    </row>
    <row r="17" spans="1:22" ht="15.75" x14ac:dyDescent="0.2">
      <c r="A17" s="35" t="s">
        <v>28</v>
      </c>
      <c r="B17" s="149">
        <v>52663</v>
      </c>
      <c r="C17" s="149">
        <v>5196</v>
      </c>
      <c r="D17" s="51">
        <v>145</v>
      </c>
      <c r="E17" s="115">
        <v>10445</v>
      </c>
      <c r="F17" s="51">
        <v>3083</v>
      </c>
      <c r="G17" s="52" t="s">
        <v>37</v>
      </c>
      <c r="H17" s="51">
        <v>870</v>
      </c>
      <c r="I17" s="52">
        <v>0</v>
      </c>
      <c r="J17" s="51">
        <v>152955</v>
      </c>
      <c r="K17" s="51">
        <v>114717</v>
      </c>
      <c r="L17" s="35" t="s">
        <v>28</v>
      </c>
      <c r="M17" s="149">
        <v>858</v>
      </c>
      <c r="N17" s="51">
        <v>110467</v>
      </c>
      <c r="O17" s="51">
        <v>2521</v>
      </c>
      <c r="P17" s="51">
        <v>1926</v>
      </c>
      <c r="Q17" s="51">
        <v>71</v>
      </c>
      <c r="R17" s="51">
        <v>2452</v>
      </c>
      <c r="S17" s="150">
        <v>7</v>
      </c>
      <c r="T17" s="54">
        <v>0.5</v>
      </c>
      <c r="U17" s="150">
        <f t="shared" ref="U17:U26" si="1">J17/(Q17+R17)</f>
        <v>60.624256837098692</v>
      </c>
      <c r="V17" s="35" t="s">
        <v>28</v>
      </c>
    </row>
    <row r="18" spans="1:22" ht="15.75" x14ac:dyDescent="0.2">
      <c r="A18" s="35" t="s">
        <v>29</v>
      </c>
      <c r="B18" s="146">
        <v>207070</v>
      </c>
      <c r="C18" s="147">
        <v>28865</v>
      </c>
      <c r="D18" s="148">
        <v>384</v>
      </c>
      <c r="E18" s="147">
        <v>12743</v>
      </c>
      <c r="F18" s="147">
        <v>9945</v>
      </c>
      <c r="G18" s="147">
        <v>5484</v>
      </c>
      <c r="H18" s="147">
        <v>5270</v>
      </c>
      <c r="I18" s="148">
        <v>11</v>
      </c>
      <c r="J18" s="147">
        <v>646075</v>
      </c>
      <c r="K18" s="147">
        <v>349873</v>
      </c>
      <c r="L18" s="35" t="s">
        <v>29</v>
      </c>
      <c r="M18" s="147">
        <v>12711</v>
      </c>
      <c r="N18" s="147">
        <v>207238</v>
      </c>
      <c r="O18" s="147">
        <v>7214</v>
      </c>
      <c r="P18" s="147">
        <v>3825</v>
      </c>
      <c r="Q18" s="148">
        <v>339</v>
      </c>
      <c r="R18" s="147">
        <v>9550</v>
      </c>
      <c r="S18" s="148">
        <v>18.13</v>
      </c>
      <c r="T18" s="148">
        <v>3.71</v>
      </c>
      <c r="U18" s="116">
        <f t="shared" si="1"/>
        <v>65.332692891091114</v>
      </c>
      <c r="V18" s="42" t="s">
        <v>29</v>
      </c>
    </row>
    <row r="19" spans="1:22" ht="15.75" x14ac:dyDescent="0.2">
      <c r="A19" s="35" t="s">
        <v>30</v>
      </c>
      <c r="B19" s="149">
        <v>170071</v>
      </c>
      <c r="C19" s="149">
        <v>16317</v>
      </c>
      <c r="D19" s="51">
        <v>416</v>
      </c>
      <c r="E19" s="51">
        <v>10170</v>
      </c>
      <c r="F19" s="51">
        <v>11387</v>
      </c>
      <c r="G19" s="52">
        <v>102</v>
      </c>
      <c r="H19" s="51">
        <v>1894</v>
      </c>
      <c r="I19" s="52">
        <v>1</v>
      </c>
      <c r="J19" s="51">
        <v>441472</v>
      </c>
      <c r="K19" s="51">
        <v>167195</v>
      </c>
      <c r="L19" s="35" t="s">
        <v>30</v>
      </c>
      <c r="M19" s="149">
        <v>12890</v>
      </c>
      <c r="N19" s="51">
        <v>250924</v>
      </c>
      <c r="O19" s="51">
        <v>5244</v>
      </c>
      <c r="P19" s="51">
        <v>5838</v>
      </c>
      <c r="Q19" s="51">
        <v>469</v>
      </c>
      <c r="R19" s="51">
        <v>6985</v>
      </c>
      <c r="S19" s="150">
        <v>17.05</v>
      </c>
      <c r="T19" s="54">
        <v>4.5</v>
      </c>
      <c r="U19" s="150">
        <f t="shared" si="1"/>
        <v>59.226187281996246</v>
      </c>
      <c r="V19" s="35" t="s">
        <v>30</v>
      </c>
    </row>
    <row r="20" spans="1:22" ht="15.75" x14ac:dyDescent="0.2">
      <c r="A20" s="35" t="s">
        <v>31</v>
      </c>
      <c r="B20" s="117">
        <v>78576</v>
      </c>
      <c r="C20" s="117">
        <v>6412</v>
      </c>
      <c r="D20" s="117">
        <v>179</v>
      </c>
      <c r="E20" s="117">
        <v>5087</v>
      </c>
      <c r="F20" s="117">
        <v>3251</v>
      </c>
      <c r="G20" s="117">
        <v>1412</v>
      </c>
      <c r="H20" s="117">
        <v>1612</v>
      </c>
      <c r="I20" s="117">
        <v>0</v>
      </c>
      <c r="J20" s="117">
        <v>217247</v>
      </c>
      <c r="K20" s="117">
        <v>191664</v>
      </c>
      <c r="L20" s="35" t="s">
        <v>31</v>
      </c>
      <c r="M20" s="117">
        <v>1000</v>
      </c>
      <c r="N20" s="117">
        <v>125033</v>
      </c>
      <c r="O20" s="117">
        <v>1817</v>
      </c>
      <c r="P20" s="117">
        <v>2188</v>
      </c>
      <c r="Q20" s="117">
        <v>143</v>
      </c>
      <c r="R20" s="117">
        <v>4418</v>
      </c>
      <c r="S20" s="138">
        <v>5.5</v>
      </c>
      <c r="T20" s="138">
        <v>0</v>
      </c>
      <c r="U20" s="150">
        <f>J20/(Q20+R20)</f>
        <v>47.631440473580355</v>
      </c>
      <c r="V20" s="35" t="s">
        <v>31</v>
      </c>
    </row>
    <row r="21" spans="1:22" ht="15.75" x14ac:dyDescent="0.2">
      <c r="A21" s="35" t="s">
        <v>32</v>
      </c>
      <c r="B21" s="117">
        <v>108959</v>
      </c>
      <c r="C21" s="117">
        <v>1019</v>
      </c>
      <c r="D21" s="117">
        <v>704</v>
      </c>
      <c r="E21" s="117">
        <v>7801</v>
      </c>
      <c r="F21" s="117">
        <v>4324</v>
      </c>
      <c r="G21" s="117">
        <v>111</v>
      </c>
      <c r="H21" s="117">
        <v>3825</v>
      </c>
      <c r="I21" s="117">
        <v>3</v>
      </c>
      <c r="J21" s="117">
        <v>227707</v>
      </c>
      <c r="K21" s="117">
        <v>73033.61</v>
      </c>
      <c r="L21" s="35" t="s">
        <v>32</v>
      </c>
      <c r="M21" s="117">
        <v>0</v>
      </c>
      <c r="N21" s="117">
        <v>67747</v>
      </c>
      <c r="O21" s="117">
        <v>1495</v>
      </c>
      <c r="P21" s="117">
        <v>561</v>
      </c>
      <c r="Q21" s="117">
        <v>155</v>
      </c>
      <c r="R21" s="117">
        <v>4833</v>
      </c>
      <c r="S21" s="138">
        <v>8.25</v>
      </c>
      <c r="T21" s="138">
        <v>1.5</v>
      </c>
      <c r="U21" s="150">
        <f>J21/(Q21+R21)</f>
        <v>45.650962309542905</v>
      </c>
      <c r="V21" s="35" t="s">
        <v>32</v>
      </c>
    </row>
    <row r="22" spans="1:22" ht="16.5" thickBot="1" x14ac:dyDescent="0.25">
      <c r="A22" s="35" t="s">
        <v>33</v>
      </c>
      <c r="B22" s="117">
        <v>134173</v>
      </c>
      <c r="C22" s="134">
        <v>22259</v>
      </c>
      <c r="D22" s="117">
        <v>295</v>
      </c>
      <c r="E22" s="117">
        <v>6296</v>
      </c>
      <c r="F22" s="117">
        <v>5076</v>
      </c>
      <c r="G22" s="117">
        <v>7555</v>
      </c>
      <c r="H22" s="117">
        <v>2324</v>
      </c>
      <c r="I22" s="117" t="s">
        <v>37</v>
      </c>
      <c r="J22" s="117">
        <v>295454</v>
      </c>
      <c r="K22" s="117">
        <v>181321</v>
      </c>
      <c r="L22" s="35" t="s">
        <v>33</v>
      </c>
      <c r="M22" s="117">
        <v>12853</v>
      </c>
      <c r="N22" s="118">
        <v>135301</v>
      </c>
      <c r="O22" s="118">
        <v>2436</v>
      </c>
      <c r="P22" s="118">
        <v>7458</v>
      </c>
      <c r="Q22" s="118">
        <v>206</v>
      </c>
      <c r="R22" s="118">
        <v>7792</v>
      </c>
      <c r="S22" s="119">
        <v>12.75</v>
      </c>
      <c r="T22" s="119">
        <v>1</v>
      </c>
      <c r="U22" s="155">
        <f>J22/(Q22+R22)</f>
        <v>36.940985246311577</v>
      </c>
      <c r="V22" s="35" t="s">
        <v>33</v>
      </c>
    </row>
    <row r="23" spans="1:22" ht="16.5" thickBot="1" x14ac:dyDescent="0.25">
      <c r="A23" s="43" t="s">
        <v>66</v>
      </c>
      <c r="B23" s="164">
        <f t="shared" ref="B23:K23" si="2">SUM(B6:B22)</f>
        <v>1750754</v>
      </c>
      <c r="C23" s="165">
        <f t="shared" si="2"/>
        <v>353208</v>
      </c>
      <c r="D23" s="156">
        <f t="shared" si="2"/>
        <v>4179</v>
      </c>
      <c r="E23" s="156">
        <f t="shared" si="2"/>
        <v>122088</v>
      </c>
      <c r="F23" s="156">
        <f t="shared" si="2"/>
        <v>86493</v>
      </c>
      <c r="G23" s="156">
        <f t="shared" si="2"/>
        <v>40599</v>
      </c>
      <c r="H23" s="156">
        <f t="shared" si="2"/>
        <v>31107</v>
      </c>
      <c r="I23" s="156">
        <f t="shared" si="2"/>
        <v>68</v>
      </c>
      <c r="J23" s="156">
        <f t="shared" si="2"/>
        <v>5210750</v>
      </c>
      <c r="K23" s="156">
        <f t="shared" si="2"/>
        <v>2809073.0799999996</v>
      </c>
      <c r="L23" s="103"/>
      <c r="M23" s="156">
        <f t="shared" ref="M23:T23" si="3">SUM(M6:M22)</f>
        <v>80993</v>
      </c>
      <c r="N23" s="156">
        <f t="shared" si="3"/>
        <v>1988771</v>
      </c>
      <c r="O23" s="156">
        <f t="shared" si="3"/>
        <v>68451</v>
      </c>
      <c r="P23" s="156">
        <f t="shared" si="3"/>
        <v>68189</v>
      </c>
      <c r="Q23" s="156">
        <f t="shared" si="3"/>
        <v>2776</v>
      </c>
      <c r="R23" s="156">
        <f t="shared" si="3"/>
        <v>84278</v>
      </c>
      <c r="S23" s="157">
        <f t="shared" si="3"/>
        <v>154.32999999999998</v>
      </c>
      <c r="T23" s="158">
        <f t="shared" si="3"/>
        <v>22.740000000000002</v>
      </c>
      <c r="U23" s="157">
        <f t="shared" si="1"/>
        <v>59.856525834539482</v>
      </c>
      <c r="V23" s="44" t="s">
        <v>34</v>
      </c>
    </row>
    <row r="24" spans="1:22" ht="15.75" x14ac:dyDescent="0.25">
      <c r="A24" s="1" t="s">
        <v>62</v>
      </c>
      <c r="B24" s="25">
        <f t="shared" ref="B24:K24" si="4">SUM(B9,B10,B14,B15,B16,B18,B19,B20,B21,B22)</f>
        <v>1361036</v>
      </c>
      <c r="C24" s="25">
        <f t="shared" si="4"/>
        <v>209502</v>
      </c>
      <c r="D24" s="25">
        <f t="shared" si="4"/>
        <v>3246</v>
      </c>
      <c r="E24" s="25">
        <f t="shared" si="4"/>
        <v>71216</v>
      </c>
      <c r="F24" s="166">
        <f t="shared" si="4"/>
        <v>61255</v>
      </c>
      <c r="G24" s="25">
        <f t="shared" si="4"/>
        <v>26105</v>
      </c>
      <c r="H24" s="25">
        <f t="shared" si="4"/>
        <v>22636</v>
      </c>
      <c r="I24" s="25">
        <f t="shared" si="4"/>
        <v>16</v>
      </c>
      <c r="J24" s="25">
        <f t="shared" si="4"/>
        <v>3649127</v>
      </c>
      <c r="K24" s="25">
        <f t="shared" si="4"/>
        <v>1845356.08</v>
      </c>
      <c r="L24" s="49"/>
      <c r="M24" s="25">
        <f>SUM(M9,M10,M14,M15,M16,M18:M22)</f>
        <v>69294</v>
      </c>
      <c r="N24" s="25">
        <f t="shared" ref="N24:T24" si="5">SUM(N9,N10,N14,N15,N16,N18,N19,N20,N21,N22)</f>
        <v>1445157</v>
      </c>
      <c r="O24" s="25">
        <f t="shared" si="5"/>
        <v>42737</v>
      </c>
      <c r="P24" s="25">
        <f t="shared" si="5"/>
        <v>40025</v>
      </c>
      <c r="Q24" s="25">
        <f t="shared" si="5"/>
        <v>2190</v>
      </c>
      <c r="R24" s="25">
        <f t="shared" si="5"/>
        <v>64686</v>
      </c>
      <c r="S24" s="159">
        <f t="shared" si="5"/>
        <v>112.28999999999999</v>
      </c>
      <c r="T24" s="27">
        <f t="shared" si="5"/>
        <v>18.96</v>
      </c>
      <c r="U24" s="30">
        <f t="shared" si="1"/>
        <v>54.565569112985223</v>
      </c>
      <c r="V24" s="1" t="s">
        <v>62</v>
      </c>
    </row>
    <row r="25" spans="1:22" ht="15.75" x14ac:dyDescent="0.25">
      <c r="A25" s="1" t="s">
        <v>116</v>
      </c>
      <c r="B25" s="88">
        <v>49197</v>
      </c>
      <c r="C25" s="88">
        <v>1</v>
      </c>
      <c r="D25" s="160" t="s">
        <v>37</v>
      </c>
      <c r="E25" s="88">
        <v>0</v>
      </c>
      <c r="F25" s="160" t="s">
        <v>37</v>
      </c>
      <c r="G25" s="88">
        <v>0</v>
      </c>
      <c r="H25" s="88">
        <v>390</v>
      </c>
      <c r="I25" s="88">
        <v>0</v>
      </c>
      <c r="J25" s="88">
        <v>48006</v>
      </c>
      <c r="K25" s="160" t="s">
        <v>37</v>
      </c>
      <c r="L25" s="143" t="s">
        <v>116</v>
      </c>
      <c r="M25" s="160" t="s">
        <v>37</v>
      </c>
      <c r="N25" s="88">
        <v>27577</v>
      </c>
      <c r="O25" s="88">
        <v>1361</v>
      </c>
      <c r="P25" s="88">
        <v>1726</v>
      </c>
      <c r="Q25" s="88">
        <v>36</v>
      </c>
      <c r="R25" s="88">
        <v>1052</v>
      </c>
      <c r="S25" s="161">
        <v>3.1</v>
      </c>
      <c r="T25" s="162">
        <v>0</v>
      </c>
      <c r="U25" s="161">
        <f t="shared" si="1"/>
        <v>44.123161764705884</v>
      </c>
      <c r="V25" s="1" t="s">
        <v>116</v>
      </c>
    </row>
    <row r="26" spans="1:22" ht="15.75" x14ac:dyDescent="0.25">
      <c r="A26" s="1" t="s">
        <v>117</v>
      </c>
      <c r="B26" s="117">
        <v>31717</v>
      </c>
      <c r="C26" s="117" t="s">
        <v>37</v>
      </c>
      <c r="D26" s="117">
        <v>86</v>
      </c>
      <c r="E26" s="117">
        <v>0</v>
      </c>
      <c r="F26" s="117">
        <v>1680</v>
      </c>
      <c r="G26" s="117">
        <v>0</v>
      </c>
      <c r="H26" s="117">
        <v>562</v>
      </c>
      <c r="I26" s="117">
        <v>0</v>
      </c>
      <c r="J26" s="117">
        <v>50909</v>
      </c>
      <c r="K26" s="117">
        <v>13631</v>
      </c>
      <c r="L26" s="143" t="s">
        <v>117</v>
      </c>
      <c r="M26" s="117" t="s">
        <v>37</v>
      </c>
      <c r="N26" s="117">
        <v>56482</v>
      </c>
      <c r="O26" s="117">
        <v>0</v>
      </c>
      <c r="P26" s="117">
        <v>0</v>
      </c>
      <c r="Q26" s="117">
        <v>39</v>
      </c>
      <c r="R26" s="117">
        <v>1488</v>
      </c>
      <c r="S26" s="138">
        <v>3.5</v>
      </c>
      <c r="T26" s="138">
        <v>1</v>
      </c>
      <c r="U26" s="145">
        <f t="shared" si="1"/>
        <v>33.33922724296005</v>
      </c>
      <c r="V26" s="1" t="s">
        <v>117</v>
      </c>
    </row>
  </sheetData>
  <sheetProtection algorithmName="SHA-512" hashValue="5awf7KO/Qa1fuJggWmRO8snP/arz1k03ODvrpp6qiKTaDzozDFfbJXm2llSrXjWmIEJ+v9/cZ7+kAKT9yPOlOg==" saltValue="CKh3RLnbOAcm5PfYgvgxEA==" spinCount="100000" sheet="1" objects="1" scenarios="1"/>
  <customSheetViews>
    <customSheetView guid="{F6F3343A-3EAF-4FE4-9EC1-9AFCDA7376E2}" scale="75" showRuler="0" topLeftCell="A2">
      <selection activeCell="C16" sqref="C1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1">
    <mergeCell ref="A1:F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/>
  <dimension ref="A1:W26"/>
  <sheetViews>
    <sheetView topLeftCell="F1" zoomScale="75" workbookViewId="0">
      <selection activeCell="U6" sqref="U6"/>
    </sheetView>
  </sheetViews>
  <sheetFormatPr baseColWidth="10" defaultRowHeight="12.75" x14ac:dyDescent="0.2"/>
  <cols>
    <col min="1" max="1" width="23.85546875" customWidth="1"/>
    <col min="2" max="2" width="15" bestFit="1" customWidth="1"/>
    <col min="3" max="11" width="11.5703125" bestFit="1" customWidth="1"/>
    <col min="12" max="12" width="27.42578125" customWidth="1"/>
    <col min="13" max="20" width="11.5703125" bestFit="1" customWidth="1"/>
    <col min="21" max="21" width="21" bestFit="1" customWidth="1"/>
  </cols>
  <sheetData>
    <row r="1" spans="1:23" ht="15.75" x14ac:dyDescent="0.2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62"/>
      <c r="T1" s="2"/>
      <c r="U1" s="2"/>
      <c r="V1" s="2"/>
      <c r="W1" s="2"/>
    </row>
    <row r="2" spans="1:23" ht="15.75" x14ac:dyDescent="0.25">
      <c r="A2" s="1"/>
      <c r="B2" s="1"/>
      <c r="C2" s="1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  <c r="W2" s="2"/>
    </row>
    <row r="3" spans="1:23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66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69" t="s">
        <v>1</v>
      </c>
      <c r="V3" s="70"/>
      <c r="W3" s="70"/>
    </row>
    <row r="4" spans="1:23" ht="141.75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74" t="s">
        <v>79</v>
      </c>
      <c r="J4" s="74" t="s">
        <v>80</v>
      </c>
      <c r="K4" s="74" t="s">
        <v>81</v>
      </c>
      <c r="L4" s="75"/>
      <c r="M4" s="74" t="s">
        <v>82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88</v>
      </c>
      <c r="U4" s="76" t="s">
        <v>89</v>
      </c>
      <c r="V4" s="36"/>
      <c r="W4" s="2"/>
    </row>
    <row r="5" spans="1:23" ht="6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76" t="s">
        <v>97</v>
      </c>
      <c r="J5" s="76" t="s">
        <v>98</v>
      </c>
      <c r="K5" s="76" t="s">
        <v>99</v>
      </c>
      <c r="L5" s="78"/>
      <c r="M5" s="76" t="s">
        <v>100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76" t="s">
        <v>16</v>
      </c>
      <c r="V5" s="36"/>
      <c r="W5" s="2"/>
    </row>
    <row r="6" spans="1:23" ht="15.75" x14ac:dyDescent="0.2">
      <c r="A6" s="35" t="s">
        <v>17</v>
      </c>
      <c r="B6" s="79">
        <v>62606</v>
      </c>
      <c r="C6" s="80">
        <v>3760</v>
      </c>
      <c r="D6" s="81">
        <v>152</v>
      </c>
      <c r="E6" s="82">
        <v>6748</v>
      </c>
      <c r="F6" s="81">
        <v>2156</v>
      </c>
      <c r="G6" s="81">
        <v>1436</v>
      </c>
      <c r="H6" s="81">
        <v>1007</v>
      </c>
      <c r="I6" s="81">
        <v>33</v>
      </c>
      <c r="J6" s="81">
        <v>184117</v>
      </c>
      <c r="K6" s="81">
        <v>141031</v>
      </c>
      <c r="L6" s="35" t="s">
        <v>17</v>
      </c>
      <c r="M6" s="83">
        <v>0</v>
      </c>
      <c r="N6" s="81">
        <v>60164</v>
      </c>
      <c r="O6" s="81">
        <v>3585</v>
      </c>
      <c r="P6" s="81">
        <v>2586</v>
      </c>
      <c r="Q6" s="81">
        <v>70</v>
      </c>
      <c r="R6" s="81">
        <v>2619</v>
      </c>
      <c r="S6" s="84">
        <v>5.75</v>
      </c>
      <c r="T6" s="85">
        <v>0.15</v>
      </c>
      <c r="U6" s="84">
        <f t="shared" ref="U6:U15" si="0">J6/(Q6+R6)</f>
        <v>68.470435105987349</v>
      </c>
      <c r="V6" s="35" t="s">
        <v>17</v>
      </c>
      <c r="W6" s="2"/>
    </row>
    <row r="7" spans="1:23" ht="15.75" x14ac:dyDescent="0.2">
      <c r="A7" s="35" t="s">
        <v>18</v>
      </c>
      <c r="B7" s="79">
        <v>55667</v>
      </c>
      <c r="C7" s="79">
        <v>7578</v>
      </c>
      <c r="D7" s="81">
        <v>96</v>
      </c>
      <c r="E7" s="81">
        <v>4916</v>
      </c>
      <c r="F7" s="81">
        <v>2457</v>
      </c>
      <c r="G7" s="81">
        <v>2613</v>
      </c>
      <c r="H7" s="81">
        <v>731</v>
      </c>
      <c r="I7" s="81">
        <v>0</v>
      </c>
      <c r="J7" s="81">
        <v>173066</v>
      </c>
      <c r="K7" s="81">
        <v>76600</v>
      </c>
      <c r="L7" s="35" t="s">
        <v>18</v>
      </c>
      <c r="M7" s="79">
        <v>1213</v>
      </c>
      <c r="N7" s="81">
        <v>84318</v>
      </c>
      <c r="O7" s="81">
        <v>2801</v>
      </c>
      <c r="P7" s="81">
        <v>2836</v>
      </c>
      <c r="Q7" s="81">
        <v>49</v>
      </c>
      <c r="R7" s="81">
        <v>2104</v>
      </c>
      <c r="S7" s="84">
        <v>5.0999999999999996</v>
      </c>
      <c r="T7" s="85">
        <v>1</v>
      </c>
      <c r="U7" s="84">
        <f t="shared" si="0"/>
        <v>80.383650719925683</v>
      </c>
      <c r="V7" s="35" t="s">
        <v>18</v>
      </c>
      <c r="W7" s="2"/>
    </row>
    <row r="8" spans="1:23" ht="15.75" x14ac:dyDescent="0.2">
      <c r="A8" s="35" t="s">
        <v>19</v>
      </c>
      <c r="B8" s="79">
        <v>37580</v>
      </c>
      <c r="C8" s="79">
        <v>8193</v>
      </c>
      <c r="D8" s="81">
        <v>139</v>
      </c>
      <c r="E8" s="81">
        <v>930</v>
      </c>
      <c r="F8" s="81">
        <v>2142</v>
      </c>
      <c r="G8" s="81">
        <v>4729</v>
      </c>
      <c r="H8" s="81">
        <v>847</v>
      </c>
      <c r="I8" s="86">
        <v>0</v>
      </c>
      <c r="J8" s="81">
        <v>161564</v>
      </c>
      <c r="K8" s="81">
        <v>99963</v>
      </c>
      <c r="L8" s="35" t="s">
        <v>19</v>
      </c>
      <c r="M8" s="79">
        <v>5195</v>
      </c>
      <c r="N8" s="81">
        <v>60050</v>
      </c>
      <c r="O8" s="81">
        <v>3305</v>
      </c>
      <c r="P8" s="81">
        <v>5487</v>
      </c>
      <c r="Q8" s="81">
        <v>68</v>
      </c>
      <c r="R8" s="81">
        <v>2170</v>
      </c>
      <c r="S8" s="84">
        <v>4.5</v>
      </c>
      <c r="T8" s="85">
        <v>1.5</v>
      </c>
      <c r="U8" s="84">
        <f t="shared" si="0"/>
        <v>72.191242180518316</v>
      </c>
      <c r="V8" s="35" t="s">
        <v>19</v>
      </c>
      <c r="W8" s="2"/>
    </row>
    <row r="9" spans="1:23" ht="15.75" x14ac:dyDescent="0.2">
      <c r="A9" s="35" t="s">
        <v>20</v>
      </c>
      <c r="B9" s="139">
        <v>108640</v>
      </c>
      <c r="C9" s="139">
        <v>16634</v>
      </c>
      <c r="D9" s="82">
        <v>180</v>
      </c>
      <c r="E9" s="82">
        <v>5372</v>
      </c>
      <c r="F9" s="82">
        <v>5386</v>
      </c>
      <c r="G9" s="82">
        <v>3443</v>
      </c>
      <c r="H9" s="82">
        <v>3790</v>
      </c>
      <c r="I9" s="140" t="s">
        <v>37</v>
      </c>
      <c r="J9" s="82">
        <v>351369</v>
      </c>
      <c r="K9" s="82">
        <v>207919</v>
      </c>
      <c r="L9" s="35" t="s">
        <v>20</v>
      </c>
      <c r="M9" s="139">
        <v>13571</v>
      </c>
      <c r="N9" s="82">
        <v>96771</v>
      </c>
      <c r="O9" s="82">
        <v>2377</v>
      </c>
      <c r="P9" s="82">
        <v>2271</v>
      </c>
      <c r="Q9" s="82">
        <v>127</v>
      </c>
      <c r="R9" s="82">
        <v>4526</v>
      </c>
      <c r="S9" s="141">
        <v>8.26</v>
      </c>
      <c r="T9" s="142">
        <v>1.98</v>
      </c>
      <c r="U9" s="84">
        <f t="shared" si="0"/>
        <v>75.514506769825914</v>
      </c>
      <c r="V9" s="35" t="s">
        <v>20</v>
      </c>
      <c r="W9" s="2"/>
    </row>
    <row r="10" spans="1:23" ht="15.75" x14ac:dyDescent="0.2">
      <c r="A10" s="35" t="s">
        <v>21</v>
      </c>
      <c r="B10" s="79">
        <v>85555</v>
      </c>
      <c r="C10" s="79">
        <v>5202</v>
      </c>
      <c r="D10" s="81">
        <v>190</v>
      </c>
      <c r="E10" s="81">
        <v>3849</v>
      </c>
      <c r="F10" s="81">
        <v>1865</v>
      </c>
      <c r="G10" s="81">
        <v>2533</v>
      </c>
      <c r="H10" s="81">
        <v>1262</v>
      </c>
      <c r="I10" s="86">
        <v>0</v>
      </c>
      <c r="J10" s="81">
        <v>154640</v>
      </c>
      <c r="K10" s="81">
        <v>79454</v>
      </c>
      <c r="L10" s="35" t="s">
        <v>21</v>
      </c>
      <c r="M10" s="87" t="s">
        <v>37</v>
      </c>
      <c r="N10" s="81">
        <v>59718</v>
      </c>
      <c r="O10" s="81">
        <v>4018</v>
      </c>
      <c r="P10" s="81">
        <v>4383</v>
      </c>
      <c r="Q10" s="81">
        <v>111</v>
      </c>
      <c r="R10" s="81">
        <v>3751</v>
      </c>
      <c r="S10" s="84">
        <v>4.5</v>
      </c>
      <c r="T10" s="85">
        <v>0</v>
      </c>
      <c r="U10" s="84">
        <f t="shared" si="0"/>
        <v>40.0414293112377</v>
      </c>
      <c r="V10" s="35" t="s">
        <v>21</v>
      </c>
      <c r="W10" s="2"/>
    </row>
    <row r="11" spans="1:23" ht="15.75" x14ac:dyDescent="0.2">
      <c r="A11" s="35" t="s">
        <v>22</v>
      </c>
      <c r="B11" s="79">
        <v>65328</v>
      </c>
      <c r="C11" s="87" t="s">
        <v>37</v>
      </c>
      <c r="D11" s="81">
        <v>116</v>
      </c>
      <c r="E11" s="86">
        <v>7620</v>
      </c>
      <c r="F11" s="81">
        <v>5498</v>
      </c>
      <c r="G11" s="86" t="s">
        <v>37</v>
      </c>
      <c r="H11" s="81">
        <v>2156</v>
      </c>
      <c r="I11" s="86" t="s">
        <v>37</v>
      </c>
      <c r="J11" s="81">
        <v>276755</v>
      </c>
      <c r="K11" s="81">
        <v>110629</v>
      </c>
      <c r="L11" s="35" t="s">
        <v>22</v>
      </c>
      <c r="M11" s="79">
        <v>0</v>
      </c>
      <c r="N11" s="81">
        <v>77359</v>
      </c>
      <c r="O11" s="81">
        <v>9473</v>
      </c>
      <c r="P11" s="81">
        <v>2754</v>
      </c>
      <c r="Q11" s="81">
        <v>90</v>
      </c>
      <c r="R11" s="81">
        <v>3826</v>
      </c>
      <c r="S11" s="84">
        <v>7.56</v>
      </c>
      <c r="T11" s="114">
        <v>1</v>
      </c>
      <c r="U11" s="84">
        <f t="shared" si="0"/>
        <v>70.672880490296222</v>
      </c>
      <c r="V11" s="35" t="s">
        <v>22</v>
      </c>
      <c r="W11" s="2"/>
    </row>
    <row r="12" spans="1:23" ht="15.75" x14ac:dyDescent="0.2">
      <c r="A12" s="35" t="s">
        <v>23</v>
      </c>
      <c r="B12" s="79">
        <v>46355</v>
      </c>
      <c r="C12" s="87">
        <v>4097</v>
      </c>
      <c r="D12" s="81">
        <v>105</v>
      </c>
      <c r="E12" s="81">
        <v>4871</v>
      </c>
      <c r="F12" s="81">
        <v>3159</v>
      </c>
      <c r="G12" s="86" t="s">
        <v>37</v>
      </c>
      <c r="H12" s="81">
        <v>1696</v>
      </c>
      <c r="I12" s="86">
        <v>0</v>
      </c>
      <c r="J12" s="81">
        <v>127633</v>
      </c>
      <c r="K12" s="81">
        <v>110633</v>
      </c>
      <c r="L12" s="35" t="s">
        <v>23</v>
      </c>
      <c r="M12" s="79">
        <v>0</v>
      </c>
      <c r="N12" s="81">
        <v>69626</v>
      </c>
      <c r="O12" s="81">
        <v>3305</v>
      </c>
      <c r="P12" s="81">
        <v>5073</v>
      </c>
      <c r="Q12" s="81">
        <v>77</v>
      </c>
      <c r="R12" s="81">
        <v>2415</v>
      </c>
      <c r="S12" s="84">
        <v>4.5</v>
      </c>
      <c r="T12" s="85">
        <v>0</v>
      </c>
      <c r="U12" s="84">
        <f t="shared" si="0"/>
        <v>51.21709470304976</v>
      </c>
      <c r="V12" s="35" t="s">
        <v>23</v>
      </c>
      <c r="W12" s="2"/>
    </row>
    <row r="13" spans="1:23" ht="15.75" x14ac:dyDescent="0.2">
      <c r="A13" s="35" t="s">
        <v>24</v>
      </c>
      <c r="B13" s="117">
        <v>51217</v>
      </c>
      <c r="C13" s="117">
        <v>69150</v>
      </c>
      <c r="D13" s="117">
        <v>202</v>
      </c>
      <c r="E13" s="117">
        <v>7589</v>
      </c>
      <c r="F13" s="117">
        <v>4191</v>
      </c>
      <c r="G13" s="117" t="s">
        <v>37</v>
      </c>
      <c r="H13" s="117">
        <v>906</v>
      </c>
      <c r="I13" s="117" t="s">
        <v>37</v>
      </c>
      <c r="J13" s="117">
        <v>239755</v>
      </c>
      <c r="K13" s="117">
        <v>117862</v>
      </c>
      <c r="L13" s="35" t="s">
        <v>24</v>
      </c>
      <c r="M13" s="117">
        <v>0</v>
      </c>
      <c r="N13" s="117">
        <v>83685</v>
      </c>
      <c r="O13" s="117">
        <v>1591</v>
      </c>
      <c r="P13" s="117">
        <v>7849</v>
      </c>
      <c r="Q13" s="117">
        <v>117</v>
      </c>
      <c r="R13" s="117">
        <v>2816</v>
      </c>
      <c r="S13" s="138">
        <v>6.92</v>
      </c>
      <c r="T13" s="138">
        <v>1.1299999999999999</v>
      </c>
      <c r="U13" s="84">
        <f t="shared" si="0"/>
        <v>81.743948175929077</v>
      </c>
      <c r="V13" s="35" t="s">
        <v>24</v>
      </c>
      <c r="W13" s="2"/>
    </row>
    <row r="14" spans="1:23" ht="15.75" x14ac:dyDescent="0.2">
      <c r="A14" s="35" t="s">
        <v>25</v>
      </c>
      <c r="B14" s="117">
        <v>70991</v>
      </c>
      <c r="C14" s="117">
        <v>6094</v>
      </c>
      <c r="D14" s="117">
        <v>106</v>
      </c>
      <c r="E14" s="117">
        <v>8214</v>
      </c>
      <c r="F14" s="117">
        <v>4450</v>
      </c>
      <c r="G14" s="117">
        <v>2613</v>
      </c>
      <c r="H14" s="117">
        <v>2896</v>
      </c>
      <c r="I14" s="117">
        <v>0</v>
      </c>
      <c r="J14" s="117">
        <v>258892</v>
      </c>
      <c r="K14" s="117">
        <v>120357</v>
      </c>
      <c r="L14" s="35" t="s">
        <v>25</v>
      </c>
      <c r="M14" s="117">
        <v>3825</v>
      </c>
      <c r="N14" s="117">
        <v>85291</v>
      </c>
      <c r="O14" s="117">
        <v>3466</v>
      </c>
      <c r="P14" s="117">
        <v>4572</v>
      </c>
      <c r="Q14" s="117">
        <v>81</v>
      </c>
      <c r="R14" s="117">
        <v>3515</v>
      </c>
      <c r="S14" s="138">
        <v>5.65</v>
      </c>
      <c r="T14" s="138">
        <v>0.5</v>
      </c>
      <c r="U14" s="84">
        <f t="shared" si="0"/>
        <v>71.994438264738605</v>
      </c>
      <c r="V14" s="35" t="s">
        <v>25</v>
      </c>
      <c r="W14" s="49"/>
    </row>
    <row r="15" spans="1:23" ht="15.75" x14ac:dyDescent="0.2">
      <c r="A15" s="35" t="s">
        <v>26</v>
      </c>
      <c r="B15" s="79">
        <v>73959</v>
      </c>
      <c r="C15" s="87" t="s">
        <v>37</v>
      </c>
      <c r="D15" s="81">
        <v>375</v>
      </c>
      <c r="E15" s="86" t="s">
        <v>37</v>
      </c>
      <c r="F15" s="81">
        <v>4152</v>
      </c>
      <c r="G15" s="86" t="s">
        <v>37</v>
      </c>
      <c r="H15" s="81">
        <v>1023</v>
      </c>
      <c r="I15" s="81" t="s">
        <v>37</v>
      </c>
      <c r="J15" s="81">
        <v>290956</v>
      </c>
      <c r="K15" s="81"/>
      <c r="L15" s="35" t="s">
        <v>26</v>
      </c>
      <c r="M15" s="79">
        <v>324</v>
      </c>
      <c r="N15" s="81">
        <v>58427</v>
      </c>
      <c r="O15" s="81">
        <v>3731</v>
      </c>
      <c r="P15" s="81">
        <v>5728</v>
      </c>
      <c r="Q15" s="81">
        <v>70</v>
      </c>
      <c r="R15" s="81">
        <v>3254</v>
      </c>
      <c r="S15" s="84">
        <v>6.5</v>
      </c>
      <c r="T15" s="85">
        <v>0.5</v>
      </c>
      <c r="U15" s="84">
        <f t="shared" si="0"/>
        <v>87.531889290012032</v>
      </c>
      <c r="V15" s="35" t="s">
        <v>26</v>
      </c>
      <c r="W15" s="2"/>
    </row>
    <row r="16" spans="1:23" ht="15.75" x14ac:dyDescent="0.2">
      <c r="A16" s="35" t="s">
        <v>27</v>
      </c>
      <c r="B16" s="88">
        <v>307213</v>
      </c>
      <c r="C16" s="87" t="s">
        <v>37</v>
      </c>
      <c r="D16" s="81">
        <v>522</v>
      </c>
      <c r="E16" s="81">
        <v>5892</v>
      </c>
      <c r="F16" s="81">
        <v>14675</v>
      </c>
      <c r="G16" s="81">
        <v>189</v>
      </c>
      <c r="H16" s="81">
        <v>10111</v>
      </c>
      <c r="I16" s="86">
        <v>5</v>
      </c>
      <c r="J16" s="81">
        <v>847943</v>
      </c>
      <c r="K16" s="81">
        <v>451559</v>
      </c>
      <c r="L16" s="35" t="s">
        <v>27</v>
      </c>
      <c r="M16" s="79">
        <v>0</v>
      </c>
      <c r="N16" s="86">
        <v>318244</v>
      </c>
      <c r="O16" s="81">
        <v>10172</v>
      </c>
      <c r="P16" s="81">
        <v>1816</v>
      </c>
      <c r="Q16" s="81">
        <v>439</v>
      </c>
      <c r="R16" s="81">
        <v>17612</v>
      </c>
      <c r="S16" s="84">
        <v>24.95</v>
      </c>
      <c r="T16" s="85">
        <v>4.2</v>
      </c>
      <c r="U16" s="84">
        <f>J16/(Q16+R16)</f>
        <v>46.974849038834414</v>
      </c>
      <c r="V16" s="35" t="s">
        <v>27</v>
      </c>
      <c r="W16" s="2"/>
    </row>
    <row r="17" spans="1:23" ht="15.75" x14ac:dyDescent="0.2">
      <c r="A17" s="35" t="s">
        <v>28</v>
      </c>
      <c r="B17" s="79">
        <v>49483</v>
      </c>
      <c r="C17" s="79">
        <v>1556</v>
      </c>
      <c r="D17" s="81">
        <v>149</v>
      </c>
      <c r="E17" s="115">
        <v>9948</v>
      </c>
      <c r="F17" s="81">
        <v>4075</v>
      </c>
      <c r="G17" s="86" t="s">
        <v>37</v>
      </c>
      <c r="H17" s="81">
        <v>672</v>
      </c>
      <c r="I17" s="86">
        <v>183</v>
      </c>
      <c r="J17" s="81">
        <v>249368</v>
      </c>
      <c r="K17" s="81">
        <v>84445</v>
      </c>
      <c r="L17" s="35" t="s">
        <v>28</v>
      </c>
      <c r="M17" s="79">
        <v>625</v>
      </c>
      <c r="N17" s="81">
        <v>109529</v>
      </c>
      <c r="O17" s="81">
        <v>3520</v>
      </c>
      <c r="P17" s="81">
        <v>2055</v>
      </c>
      <c r="Q17" s="81">
        <v>55</v>
      </c>
      <c r="R17" s="81">
        <v>2245</v>
      </c>
      <c r="S17" s="84">
        <v>6.5</v>
      </c>
      <c r="T17" s="85">
        <v>0.63</v>
      </c>
      <c r="U17" s="84">
        <f t="shared" ref="U17:U26" si="1">J17/(Q17+R17)</f>
        <v>108.42086956521739</v>
      </c>
      <c r="V17" s="35" t="s">
        <v>28</v>
      </c>
      <c r="W17" s="2"/>
    </row>
    <row r="18" spans="1:23" ht="15.75" x14ac:dyDescent="0.2">
      <c r="A18" s="35" t="s">
        <v>29</v>
      </c>
      <c r="B18" s="90">
        <v>200936</v>
      </c>
      <c r="C18" s="90">
        <v>15643</v>
      </c>
      <c r="D18" s="91">
        <v>370</v>
      </c>
      <c r="E18" s="92">
        <v>10540</v>
      </c>
      <c r="F18" s="92">
        <v>9617</v>
      </c>
      <c r="G18" s="90">
        <v>4773</v>
      </c>
      <c r="H18" s="90">
        <v>7251</v>
      </c>
      <c r="I18" s="90">
        <v>7</v>
      </c>
      <c r="J18" s="90">
        <v>620086</v>
      </c>
      <c r="K18" s="90">
        <v>423377</v>
      </c>
      <c r="L18" s="35" t="s">
        <v>29</v>
      </c>
      <c r="M18" s="90">
        <v>27574</v>
      </c>
      <c r="N18" s="90">
        <v>191034</v>
      </c>
      <c r="O18" s="90">
        <v>5393</v>
      </c>
      <c r="P18" s="90">
        <v>4133</v>
      </c>
      <c r="Q18" s="90">
        <v>327</v>
      </c>
      <c r="R18" s="90">
        <v>9054</v>
      </c>
      <c r="S18" s="93">
        <v>18.64</v>
      </c>
      <c r="T18" s="93">
        <v>2</v>
      </c>
      <c r="U18" s="94">
        <f t="shared" si="1"/>
        <v>66.100202537042961</v>
      </c>
      <c r="V18" s="42" t="s">
        <v>29</v>
      </c>
      <c r="W18" s="2"/>
    </row>
    <row r="19" spans="1:23" ht="15.75" x14ac:dyDescent="0.2">
      <c r="A19" s="35" t="s">
        <v>30</v>
      </c>
      <c r="B19" s="79">
        <v>166717</v>
      </c>
      <c r="C19" s="79">
        <v>10279</v>
      </c>
      <c r="D19" s="81">
        <v>417</v>
      </c>
      <c r="E19" s="81">
        <v>6763</v>
      </c>
      <c r="F19" s="81">
        <v>6418</v>
      </c>
      <c r="G19" s="86">
        <v>2461</v>
      </c>
      <c r="H19" s="81">
        <v>269</v>
      </c>
      <c r="I19" s="86">
        <v>1</v>
      </c>
      <c r="J19" s="81">
        <v>491275</v>
      </c>
      <c r="K19" s="81">
        <v>186000</v>
      </c>
      <c r="L19" s="35" t="s">
        <v>30</v>
      </c>
      <c r="M19" s="79">
        <v>10536</v>
      </c>
      <c r="N19" s="81">
        <v>256768</v>
      </c>
      <c r="O19" s="81">
        <v>5181</v>
      </c>
      <c r="P19" s="81">
        <v>6048</v>
      </c>
      <c r="Q19" s="81">
        <v>196</v>
      </c>
      <c r="R19" s="81">
        <v>6458</v>
      </c>
      <c r="S19" s="84">
        <v>15.7</v>
      </c>
      <c r="T19" s="85">
        <v>4.5</v>
      </c>
      <c r="U19" s="84">
        <f t="shared" si="1"/>
        <v>73.831529906822965</v>
      </c>
      <c r="V19" s="35" t="s">
        <v>30</v>
      </c>
      <c r="W19" s="2"/>
    </row>
    <row r="20" spans="1:23" ht="15.75" x14ac:dyDescent="0.2">
      <c r="A20" s="35" t="s">
        <v>31</v>
      </c>
      <c r="B20" s="79">
        <v>77163</v>
      </c>
      <c r="C20" s="79">
        <v>3937</v>
      </c>
      <c r="D20" s="81">
        <v>164</v>
      </c>
      <c r="E20" s="81">
        <v>2126</v>
      </c>
      <c r="F20" s="81">
        <v>5116</v>
      </c>
      <c r="G20" s="86">
        <v>1194</v>
      </c>
      <c r="H20" s="81">
        <v>5485</v>
      </c>
      <c r="I20" s="81">
        <v>0</v>
      </c>
      <c r="J20" s="81">
        <v>278292</v>
      </c>
      <c r="K20" s="81">
        <v>242764</v>
      </c>
      <c r="L20" s="35" t="s">
        <v>31</v>
      </c>
      <c r="M20" s="79">
        <v>0</v>
      </c>
      <c r="N20" s="81">
        <v>117435</v>
      </c>
      <c r="O20" s="81">
        <v>1874</v>
      </c>
      <c r="P20" s="81">
        <v>1701</v>
      </c>
      <c r="Q20" s="81">
        <v>141</v>
      </c>
      <c r="R20" s="81">
        <v>4085</v>
      </c>
      <c r="S20" s="84">
        <v>5.5</v>
      </c>
      <c r="T20" s="85">
        <v>0</v>
      </c>
      <c r="U20" s="84">
        <f>J20/(Q20+R20)</f>
        <v>65.852342640795072</v>
      </c>
      <c r="V20" s="35" t="s">
        <v>31</v>
      </c>
      <c r="W20" s="2"/>
    </row>
    <row r="21" spans="1:23" ht="15.75" x14ac:dyDescent="0.2">
      <c r="A21" s="35" t="s">
        <v>32</v>
      </c>
      <c r="B21" s="79">
        <v>106692</v>
      </c>
      <c r="C21" s="79">
        <v>896</v>
      </c>
      <c r="D21" s="81">
        <v>657</v>
      </c>
      <c r="E21" s="86">
        <v>7253</v>
      </c>
      <c r="F21" s="81">
        <v>5420</v>
      </c>
      <c r="G21" s="86">
        <v>106</v>
      </c>
      <c r="H21" s="81">
        <v>1941</v>
      </c>
      <c r="I21" s="81" t="s">
        <v>37</v>
      </c>
      <c r="J21" s="81">
        <v>234067</v>
      </c>
      <c r="K21" s="81">
        <v>108708</v>
      </c>
      <c r="L21" s="35" t="s">
        <v>32</v>
      </c>
      <c r="M21" s="79">
        <v>0</v>
      </c>
      <c r="N21" s="81">
        <v>63474</v>
      </c>
      <c r="O21" s="81">
        <v>1357</v>
      </c>
      <c r="P21" s="81">
        <v>431</v>
      </c>
      <c r="Q21" s="81">
        <v>120</v>
      </c>
      <c r="R21" s="81">
        <v>4440</v>
      </c>
      <c r="S21" s="84">
        <v>8</v>
      </c>
      <c r="T21" s="85">
        <v>1.5</v>
      </c>
      <c r="U21" s="84">
        <f t="shared" si="1"/>
        <v>51.330482456140352</v>
      </c>
      <c r="V21" s="35" t="s">
        <v>32</v>
      </c>
      <c r="W21" s="2"/>
    </row>
    <row r="22" spans="1:23" ht="16.5" thickBot="1" x14ac:dyDescent="0.25">
      <c r="A22" s="35" t="s">
        <v>33</v>
      </c>
      <c r="B22" s="117">
        <v>121233</v>
      </c>
      <c r="C22" s="134">
        <v>15404</v>
      </c>
      <c r="D22" s="117">
        <v>298</v>
      </c>
      <c r="E22" s="117">
        <v>7407</v>
      </c>
      <c r="F22" s="117">
        <v>7213</v>
      </c>
      <c r="G22" s="117">
        <v>7975</v>
      </c>
      <c r="H22" s="117">
        <v>1176</v>
      </c>
      <c r="I22" s="117">
        <v>3</v>
      </c>
      <c r="J22" s="117">
        <v>419125</v>
      </c>
      <c r="K22" s="117">
        <v>276316</v>
      </c>
      <c r="L22" s="35" t="s">
        <v>33</v>
      </c>
      <c r="M22" s="117">
        <v>9341</v>
      </c>
      <c r="N22" s="118">
        <v>142368</v>
      </c>
      <c r="O22" s="118">
        <v>3735</v>
      </c>
      <c r="P22" s="118">
        <v>9537</v>
      </c>
      <c r="Q22" s="118">
        <v>230</v>
      </c>
      <c r="R22" s="118">
        <v>7265</v>
      </c>
      <c r="S22" s="119">
        <v>12.75</v>
      </c>
      <c r="T22" s="119">
        <v>1</v>
      </c>
      <c r="U22" s="99">
        <f t="shared" si="1"/>
        <v>55.920613742495</v>
      </c>
      <c r="V22" s="35" t="s">
        <v>33</v>
      </c>
      <c r="W22" s="2"/>
    </row>
    <row r="23" spans="1:23" ht="16.5" thickBot="1" x14ac:dyDescent="0.3">
      <c r="A23" s="43" t="s">
        <v>66</v>
      </c>
      <c r="B23" s="100">
        <f t="shared" ref="B23:K23" si="2">SUM(B6:B22)</f>
        <v>1687335</v>
      </c>
      <c r="C23" s="101">
        <f t="shared" si="2"/>
        <v>168423</v>
      </c>
      <c r="D23" s="102">
        <f t="shared" si="2"/>
        <v>4238</v>
      </c>
      <c r="E23" s="102">
        <f t="shared" si="2"/>
        <v>100038</v>
      </c>
      <c r="F23" s="102">
        <f t="shared" si="2"/>
        <v>87990</v>
      </c>
      <c r="G23" s="102">
        <f t="shared" si="2"/>
        <v>34065</v>
      </c>
      <c r="H23" s="102">
        <f t="shared" si="2"/>
        <v>43219</v>
      </c>
      <c r="I23" s="102">
        <f t="shared" si="2"/>
        <v>232</v>
      </c>
      <c r="J23" s="102">
        <f t="shared" si="2"/>
        <v>5358903</v>
      </c>
      <c r="K23" s="102">
        <f t="shared" si="2"/>
        <v>2837617</v>
      </c>
      <c r="L23" s="103"/>
      <c r="M23" s="102">
        <f t="shared" ref="M23:T23" si="3">SUM(M6:M22)</f>
        <v>72204</v>
      </c>
      <c r="N23" s="102">
        <f t="shared" si="3"/>
        <v>1934261</v>
      </c>
      <c r="O23" s="102">
        <f t="shared" si="3"/>
        <v>68884</v>
      </c>
      <c r="P23" s="102">
        <f t="shared" si="3"/>
        <v>69260</v>
      </c>
      <c r="Q23" s="102">
        <f t="shared" si="3"/>
        <v>2368</v>
      </c>
      <c r="R23" s="102">
        <f t="shared" si="3"/>
        <v>82155</v>
      </c>
      <c r="S23" s="104">
        <f t="shared" si="3"/>
        <v>151.28</v>
      </c>
      <c r="T23" s="105">
        <f t="shared" si="3"/>
        <v>21.590000000000003</v>
      </c>
      <c r="U23" s="104">
        <f t="shared" si="1"/>
        <v>63.401713143168131</v>
      </c>
      <c r="V23" s="44" t="s">
        <v>34</v>
      </c>
      <c r="W23" s="1"/>
    </row>
    <row r="24" spans="1:23" ht="15.75" x14ac:dyDescent="0.25">
      <c r="A24" s="1" t="s">
        <v>62</v>
      </c>
      <c r="B24" s="106">
        <f t="shared" ref="B24:K24" si="4">SUM(B9,B10,B14,B15,B16,B18,B19,B20,B21,B22)</f>
        <v>1319099</v>
      </c>
      <c r="C24" s="106">
        <f t="shared" si="4"/>
        <v>74089</v>
      </c>
      <c r="D24" s="106">
        <f t="shared" si="4"/>
        <v>3279</v>
      </c>
      <c r="E24" s="106">
        <f t="shared" si="4"/>
        <v>57416</v>
      </c>
      <c r="F24" s="107">
        <f t="shared" si="4"/>
        <v>64312</v>
      </c>
      <c r="G24" s="106">
        <f t="shared" si="4"/>
        <v>25287</v>
      </c>
      <c r="H24" s="106">
        <f t="shared" si="4"/>
        <v>35204</v>
      </c>
      <c r="I24" s="106">
        <f t="shared" si="4"/>
        <v>16</v>
      </c>
      <c r="J24" s="106">
        <f t="shared" si="4"/>
        <v>3946645</v>
      </c>
      <c r="K24" s="106">
        <f t="shared" si="4"/>
        <v>2096454</v>
      </c>
      <c r="L24" s="49"/>
      <c r="M24" s="106">
        <f>SUM(M9,M10,M14,M15,M16,M18:M22)</f>
        <v>65171</v>
      </c>
      <c r="N24" s="106">
        <f t="shared" ref="N24:T24" si="5">SUM(N9,N10,N14,N15,N16,N18,N19,N20,N21,N22)</f>
        <v>1389530</v>
      </c>
      <c r="O24" s="106">
        <f t="shared" si="5"/>
        <v>41304</v>
      </c>
      <c r="P24" s="106">
        <f t="shared" si="5"/>
        <v>40620</v>
      </c>
      <c r="Q24" s="106">
        <f t="shared" si="5"/>
        <v>1842</v>
      </c>
      <c r="R24" s="106">
        <f t="shared" si="5"/>
        <v>63960</v>
      </c>
      <c r="S24" s="108">
        <f t="shared" si="5"/>
        <v>110.45</v>
      </c>
      <c r="T24" s="109">
        <f t="shared" si="5"/>
        <v>16.18</v>
      </c>
      <c r="U24" s="110">
        <f t="shared" si="1"/>
        <v>59.977584267955379</v>
      </c>
      <c r="V24" s="1" t="s">
        <v>62</v>
      </c>
      <c r="W24" s="2"/>
    </row>
    <row r="25" spans="1:23" ht="15.75" x14ac:dyDescent="0.25">
      <c r="A25" s="1" t="s">
        <v>116</v>
      </c>
      <c r="B25" s="106">
        <v>46732</v>
      </c>
      <c r="C25" s="106">
        <v>1</v>
      </c>
      <c r="D25" s="111" t="s">
        <v>37</v>
      </c>
      <c r="E25" s="106">
        <v>0</v>
      </c>
      <c r="F25" s="144" t="s">
        <v>37</v>
      </c>
      <c r="G25" s="106">
        <v>0</v>
      </c>
      <c r="H25" s="106">
        <v>255</v>
      </c>
      <c r="I25" s="106">
        <v>0</v>
      </c>
      <c r="J25" s="106">
        <v>51010</v>
      </c>
      <c r="K25" s="106">
        <v>13680</v>
      </c>
      <c r="L25" s="143" t="s">
        <v>116</v>
      </c>
      <c r="M25" s="111" t="s">
        <v>37</v>
      </c>
      <c r="N25" s="106">
        <v>27206</v>
      </c>
      <c r="O25" s="106">
        <v>1027</v>
      </c>
      <c r="P25" s="106">
        <v>1962</v>
      </c>
      <c r="Q25" s="106">
        <v>34</v>
      </c>
      <c r="R25" s="106">
        <v>1045</v>
      </c>
      <c r="S25" s="108">
        <v>3.1</v>
      </c>
      <c r="T25" s="109">
        <v>0</v>
      </c>
      <c r="U25" s="110">
        <f t="shared" si="1"/>
        <v>47.275254865616311</v>
      </c>
      <c r="V25" s="1" t="s">
        <v>116</v>
      </c>
      <c r="W25" s="2"/>
    </row>
    <row r="26" spans="1:23" ht="15.75" x14ac:dyDescent="0.25">
      <c r="A26" s="1" t="s">
        <v>117</v>
      </c>
      <c r="B26" s="106">
        <v>30192</v>
      </c>
      <c r="C26" s="111" t="s">
        <v>37</v>
      </c>
      <c r="D26" s="106">
        <v>87</v>
      </c>
      <c r="E26" s="106">
        <v>0</v>
      </c>
      <c r="F26" s="107">
        <v>1435</v>
      </c>
      <c r="G26" s="106">
        <v>0</v>
      </c>
      <c r="H26" s="106">
        <v>271</v>
      </c>
      <c r="I26" s="106">
        <v>0</v>
      </c>
      <c r="J26" s="106">
        <v>44234</v>
      </c>
      <c r="K26" s="106">
        <v>9804</v>
      </c>
      <c r="L26" s="143" t="s">
        <v>117</v>
      </c>
      <c r="M26" s="106">
        <v>0</v>
      </c>
      <c r="N26" s="106">
        <v>51939</v>
      </c>
      <c r="O26" s="106">
        <v>0</v>
      </c>
      <c r="P26" s="106">
        <v>0</v>
      </c>
      <c r="Q26" s="106">
        <v>38</v>
      </c>
      <c r="R26" s="106">
        <v>1418</v>
      </c>
      <c r="S26" s="108">
        <v>3.5</v>
      </c>
      <c r="T26" s="109">
        <v>1</v>
      </c>
      <c r="U26" s="110">
        <f t="shared" si="1"/>
        <v>30.380494505494507</v>
      </c>
      <c r="V26" s="1" t="s">
        <v>117</v>
      </c>
      <c r="W26" s="2"/>
    </row>
  </sheetData>
  <sheetProtection algorithmName="SHA-512" hashValue="JeY07QVrImIaT6QKeBBeoSNg3UQ8Vj1fB4i92TtiHkGsIU0Tj2WUO6mhsnIpl6BETMUsl1WcKl1wSPOWrJmwig==" saltValue="ObOnG3mgbSiogm/yOk3N2w==" spinCount="100000" sheet="1" objects="1" scenarios="1"/>
  <customSheetViews>
    <customSheetView guid="{F6F3343A-3EAF-4FE4-9EC1-9AFCDA7376E2}" scale="75" showRuler="0" topLeftCell="F1">
      <selection activeCell="U6" sqref="U6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:X40"/>
  <sheetViews>
    <sheetView topLeftCell="K1" zoomScale="75" workbookViewId="0">
      <selection activeCell="S21" sqref="S21"/>
    </sheetView>
  </sheetViews>
  <sheetFormatPr baseColWidth="10" defaultRowHeight="12.75" x14ac:dyDescent="0.2"/>
  <cols>
    <col min="1" max="1" width="26.5703125" bestFit="1" customWidth="1"/>
    <col min="2" max="2" width="16.28515625" bestFit="1" customWidth="1"/>
    <col min="3" max="3" width="14.85546875" bestFit="1" customWidth="1"/>
    <col min="4" max="4" width="15" bestFit="1" customWidth="1"/>
    <col min="5" max="5" width="16.5703125" bestFit="1" customWidth="1"/>
    <col min="6" max="6" width="16.5703125" style="112" customWidth="1"/>
    <col min="7" max="7" width="16.5703125" customWidth="1"/>
    <col min="8" max="8" width="16.28515625" bestFit="1" customWidth="1"/>
    <col min="9" max="9" width="13.42578125" bestFit="1" customWidth="1"/>
    <col min="10" max="10" width="13.7109375" bestFit="1" customWidth="1"/>
    <col min="11" max="11" width="22.42578125" bestFit="1" customWidth="1"/>
    <col min="12" max="12" width="26.5703125" bestFit="1" customWidth="1"/>
    <col min="13" max="13" width="24.28515625" bestFit="1" customWidth="1"/>
    <col min="14" max="14" width="15.140625" bestFit="1" customWidth="1"/>
    <col min="17" max="17" width="15.42578125" bestFit="1" customWidth="1"/>
    <col min="18" max="18" width="9" bestFit="1" customWidth="1"/>
    <col min="19" max="19" width="14.28515625" style="112" bestFit="1" customWidth="1"/>
    <col min="20" max="20" width="22.5703125" bestFit="1" customWidth="1"/>
    <col min="21" max="21" width="21" bestFit="1" customWidth="1"/>
  </cols>
  <sheetData>
    <row r="1" spans="1:24" ht="15.75" x14ac:dyDescent="0.25">
      <c r="A1" s="429" t="s">
        <v>108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2"/>
      <c r="O1" s="2"/>
      <c r="P1" s="2"/>
      <c r="Q1" s="2"/>
      <c r="R1" s="2"/>
      <c r="S1" s="62"/>
      <c r="T1" s="2"/>
      <c r="U1" s="2"/>
      <c r="V1" s="2"/>
      <c r="W1" s="2"/>
      <c r="X1" s="63"/>
    </row>
    <row r="2" spans="1:24" ht="15.75" x14ac:dyDescent="0.25">
      <c r="A2" s="1"/>
      <c r="B2" s="1"/>
      <c r="C2" s="1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  <c r="W2" s="2"/>
      <c r="X2" s="63"/>
    </row>
    <row r="3" spans="1:24" s="71" customFormat="1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66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69" t="s">
        <v>1</v>
      </c>
      <c r="V3" s="70"/>
      <c r="W3" s="70"/>
    </row>
    <row r="4" spans="1:24" ht="78.75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74" t="s">
        <v>79</v>
      </c>
      <c r="J4" s="74" t="s">
        <v>80</v>
      </c>
      <c r="K4" s="74" t="s">
        <v>81</v>
      </c>
      <c r="L4" s="75"/>
      <c r="M4" s="74" t="s">
        <v>82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88</v>
      </c>
      <c r="U4" s="76" t="s">
        <v>89</v>
      </c>
      <c r="V4" s="36"/>
      <c r="W4" s="2"/>
      <c r="X4" s="63"/>
    </row>
    <row r="5" spans="1:24" ht="3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76" t="s">
        <v>97</v>
      </c>
      <c r="J5" s="76" t="s">
        <v>98</v>
      </c>
      <c r="K5" s="76" t="s">
        <v>99</v>
      </c>
      <c r="L5" s="78"/>
      <c r="M5" s="76" t="s">
        <v>100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76" t="s">
        <v>16</v>
      </c>
      <c r="V5" s="36"/>
      <c r="W5" s="2"/>
      <c r="X5" s="63"/>
    </row>
    <row r="6" spans="1:24" ht="15.75" x14ac:dyDescent="0.2">
      <c r="A6" s="35" t="s">
        <v>17</v>
      </c>
      <c r="B6" s="79">
        <v>61458</v>
      </c>
      <c r="C6" s="80">
        <v>3707</v>
      </c>
      <c r="D6" s="81">
        <v>159</v>
      </c>
      <c r="E6" s="82">
        <v>5517</v>
      </c>
      <c r="F6" s="81">
        <v>3249</v>
      </c>
      <c r="G6" s="81">
        <v>1218</v>
      </c>
      <c r="H6" s="81">
        <v>653</v>
      </c>
      <c r="I6" s="81">
        <v>14</v>
      </c>
      <c r="J6" s="81">
        <v>183932</v>
      </c>
      <c r="K6" s="81">
        <v>110336</v>
      </c>
      <c r="L6" s="35" t="s">
        <v>17</v>
      </c>
      <c r="M6" s="83">
        <v>13700</v>
      </c>
      <c r="N6" s="81">
        <v>54767</v>
      </c>
      <c r="O6" s="81">
        <v>4132</v>
      </c>
      <c r="P6" s="81">
        <v>3799</v>
      </c>
      <c r="Q6" s="81">
        <v>66</v>
      </c>
      <c r="R6" s="81">
        <v>2422</v>
      </c>
      <c r="S6" s="84">
        <v>5.75</v>
      </c>
      <c r="T6" s="85">
        <v>0</v>
      </c>
      <c r="U6" s="84">
        <f t="shared" ref="U6:U14" si="0">J6/(Q6+R6)</f>
        <v>73.927652733118975</v>
      </c>
      <c r="V6" s="35" t="s">
        <v>17</v>
      </c>
      <c r="W6" s="2"/>
      <c r="X6" s="63"/>
    </row>
    <row r="7" spans="1:24" ht="15.75" x14ac:dyDescent="0.2">
      <c r="A7" s="35" t="s">
        <v>18</v>
      </c>
      <c r="B7" s="79">
        <v>52373</v>
      </c>
      <c r="C7" s="79">
        <v>4965</v>
      </c>
      <c r="D7" s="81">
        <v>94</v>
      </c>
      <c r="E7" s="81">
        <v>4885</v>
      </c>
      <c r="F7" s="81">
        <v>2745</v>
      </c>
      <c r="G7" s="81">
        <v>2329</v>
      </c>
      <c r="H7" s="81">
        <v>733</v>
      </c>
      <c r="I7" s="81">
        <v>0</v>
      </c>
      <c r="J7" s="81">
        <v>158466</v>
      </c>
      <c r="K7" s="81">
        <v>51045</v>
      </c>
      <c r="L7" s="35" t="s">
        <v>18</v>
      </c>
      <c r="M7" s="79">
        <v>4321</v>
      </c>
      <c r="N7" s="81">
        <v>77985</v>
      </c>
      <c r="O7" s="81">
        <v>3508</v>
      </c>
      <c r="P7" s="81">
        <v>3390</v>
      </c>
      <c r="Q7" s="81">
        <v>44</v>
      </c>
      <c r="R7" s="81">
        <v>1863</v>
      </c>
      <c r="S7" s="84">
        <v>4.5</v>
      </c>
      <c r="T7" s="85">
        <v>1</v>
      </c>
      <c r="U7" s="84">
        <f t="shared" si="0"/>
        <v>83.097011012060833</v>
      </c>
      <c r="V7" s="35" t="s">
        <v>18</v>
      </c>
      <c r="W7" s="2"/>
      <c r="X7" s="63"/>
    </row>
    <row r="8" spans="1:24" ht="15.75" x14ac:dyDescent="0.2">
      <c r="A8" s="35" t="s">
        <v>19</v>
      </c>
      <c r="B8" s="79">
        <v>36294</v>
      </c>
      <c r="C8" s="79">
        <v>3645</v>
      </c>
      <c r="D8" s="81">
        <v>124</v>
      </c>
      <c r="E8" s="81">
        <v>595</v>
      </c>
      <c r="F8" s="81">
        <v>2284</v>
      </c>
      <c r="G8" s="81">
        <v>3333</v>
      </c>
      <c r="H8" s="81">
        <v>2170</v>
      </c>
      <c r="I8" s="86" t="s">
        <v>37</v>
      </c>
      <c r="J8" s="81">
        <v>142052</v>
      </c>
      <c r="K8" s="81">
        <v>96105</v>
      </c>
      <c r="L8" s="35" t="s">
        <v>19</v>
      </c>
      <c r="M8" s="79">
        <v>7373</v>
      </c>
      <c r="N8" s="81">
        <v>57679</v>
      </c>
      <c r="O8" s="81">
        <v>3748</v>
      </c>
      <c r="P8" s="81">
        <v>6060</v>
      </c>
      <c r="Q8" s="81">
        <v>57</v>
      </c>
      <c r="R8" s="81">
        <v>1876</v>
      </c>
      <c r="S8" s="84">
        <v>4.5</v>
      </c>
      <c r="T8" s="85">
        <v>1.5</v>
      </c>
      <c r="U8" s="84">
        <f t="shared" si="0"/>
        <v>73.487842731505438</v>
      </c>
      <c r="V8" s="35" t="s">
        <v>19</v>
      </c>
      <c r="W8" s="2"/>
      <c r="X8" s="63"/>
    </row>
    <row r="9" spans="1:24" ht="15.75" x14ac:dyDescent="0.2">
      <c r="A9" s="35" t="s">
        <v>20</v>
      </c>
      <c r="B9" s="79">
        <v>107044</v>
      </c>
      <c r="C9" s="79">
        <v>12012</v>
      </c>
      <c r="D9" s="81">
        <v>168</v>
      </c>
      <c r="E9" s="81">
        <v>4962</v>
      </c>
      <c r="F9" s="81">
        <v>4861</v>
      </c>
      <c r="G9" s="81">
        <v>9561</v>
      </c>
      <c r="H9" s="81">
        <v>1258</v>
      </c>
      <c r="I9" s="86">
        <v>0</v>
      </c>
      <c r="J9" s="81">
        <v>315206</v>
      </c>
      <c r="K9" s="81">
        <v>189429</v>
      </c>
      <c r="L9" s="35" t="s">
        <v>20</v>
      </c>
      <c r="M9" s="79">
        <v>995</v>
      </c>
      <c r="N9" s="81">
        <v>93439</v>
      </c>
      <c r="O9" s="81">
        <v>2388</v>
      </c>
      <c r="P9" s="81">
        <v>2905</v>
      </c>
      <c r="Q9" s="81">
        <v>128</v>
      </c>
      <c r="R9" s="81">
        <v>4239</v>
      </c>
      <c r="S9" s="84">
        <v>8.1199999999999992</v>
      </c>
      <c r="T9" s="85">
        <v>1</v>
      </c>
      <c r="U9" s="84">
        <f t="shared" si="0"/>
        <v>72.179070299977099</v>
      </c>
      <c r="V9" s="35" t="s">
        <v>20</v>
      </c>
      <c r="W9" s="2"/>
      <c r="X9" s="63"/>
    </row>
    <row r="10" spans="1:24" ht="15.75" x14ac:dyDescent="0.2">
      <c r="A10" s="35" t="s">
        <v>21</v>
      </c>
      <c r="B10" s="79">
        <v>84633</v>
      </c>
      <c r="C10" s="79">
        <v>2672</v>
      </c>
      <c r="D10" s="81">
        <v>190</v>
      </c>
      <c r="E10" s="81">
        <v>2460</v>
      </c>
      <c r="F10" s="81">
        <v>3322</v>
      </c>
      <c r="G10" s="81">
        <v>2387</v>
      </c>
      <c r="H10" s="81">
        <v>1519</v>
      </c>
      <c r="I10" s="86">
        <v>0</v>
      </c>
      <c r="J10" s="81">
        <v>189842</v>
      </c>
      <c r="K10" s="81">
        <v>90372</v>
      </c>
      <c r="L10" s="35" t="s">
        <v>21</v>
      </c>
      <c r="M10" s="79">
        <v>0</v>
      </c>
      <c r="N10" s="81">
        <v>54367</v>
      </c>
      <c r="O10" s="81">
        <v>3586</v>
      </c>
      <c r="P10" s="81">
        <v>5126</v>
      </c>
      <c r="Q10" s="81">
        <v>108</v>
      </c>
      <c r="R10" s="81">
        <v>3401</v>
      </c>
      <c r="S10" s="84">
        <v>4.5</v>
      </c>
      <c r="T10" s="85">
        <v>0</v>
      </c>
      <c r="U10" s="84">
        <f t="shared" si="0"/>
        <v>54.101453405528638</v>
      </c>
      <c r="V10" s="35" t="s">
        <v>21</v>
      </c>
      <c r="W10" s="2"/>
      <c r="X10" s="63"/>
    </row>
    <row r="11" spans="1:24" ht="15.75" x14ac:dyDescent="0.2">
      <c r="A11" s="35" t="s">
        <v>22</v>
      </c>
      <c r="B11" s="79">
        <v>59622</v>
      </c>
      <c r="C11" s="87" t="s">
        <v>37</v>
      </c>
      <c r="D11" s="81">
        <v>113</v>
      </c>
      <c r="E11" s="86">
        <v>6444</v>
      </c>
      <c r="F11" s="81">
        <v>5100</v>
      </c>
      <c r="G11" s="86" t="s">
        <v>37</v>
      </c>
      <c r="H11" s="81">
        <v>3259</v>
      </c>
      <c r="I11" s="86" t="s">
        <v>37</v>
      </c>
      <c r="J11" s="81">
        <v>241785</v>
      </c>
      <c r="K11" s="81">
        <v>121680</v>
      </c>
      <c r="L11" s="35" t="s">
        <v>22</v>
      </c>
      <c r="M11" s="79">
        <v>0</v>
      </c>
      <c r="N11" s="81">
        <v>67738</v>
      </c>
      <c r="O11" s="81">
        <v>8879</v>
      </c>
      <c r="P11" s="81">
        <v>2074</v>
      </c>
      <c r="Q11" s="81">
        <v>77</v>
      </c>
      <c r="R11" s="81">
        <v>3472</v>
      </c>
      <c r="S11" s="84">
        <v>5</v>
      </c>
      <c r="T11" s="114" t="s">
        <v>37</v>
      </c>
      <c r="U11" s="84">
        <f t="shared" si="0"/>
        <v>68.127641589180044</v>
      </c>
      <c r="V11" s="35" t="s">
        <v>22</v>
      </c>
      <c r="W11" s="2"/>
      <c r="X11" s="63"/>
    </row>
    <row r="12" spans="1:24" ht="15.75" x14ac:dyDescent="0.2">
      <c r="A12" s="35" t="s">
        <v>23</v>
      </c>
      <c r="B12" s="79">
        <v>44659</v>
      </c>
      <c r="C12" s="87">
        <v>0</v>
      </c>
      <c r="D12" s="81">
        <v>126</v>
      </c>
      <c r="E12" s="81">
        <v>2875</v>
      </c>
      <c r="F12" s="81">
        <v>5545</v>
      </c>
      <c r="G12" s="86"/>
      <c r="H12" s="81">
        <v>2555</v>
      </c>
      <c r="I12" s="86">
        <v>0</v>
      </c>
      <c r="J12" s="81">
        <v>201320</v>
      </c>
      <c r="K12" s="81">
        <v>25800</v>
      </c>
      <c r="L12" s="35" t="s">
        <v>23</v>
      </c>
      <c r="M12" s="79">
        <v>0</v>
      </c>
      <c r="N12" s="81">
        <v>64503</v>
      </c>
      <c r="O12" s="81">
        <v>8104</v>
      </c>
      <c r="P12" s="81">
        <v>4709</v>
      </c>
      <c r="Q12" s="81">
        <v>120</v>
      </c>
      <c r="R12" s="81">
        <v>2200</v>
      </c>
      <c r="S12" s="84">
        <v>5.5</v>
      </c>
      <c r="T12" s="85">
        <v>1</v>
      </c>
      <c r="U12" s="84">
        <f t="shared" si="0"/>
        <v>86.775862068965523</v>
      </c>
      <c r="V12" s="35" t="s">
        <v>23</v>
      </c>
      <c r="W12" s="2"/>
      <c r="X12" s="63"/>
    </row>
    <row r="13" spans="1:24" ht="15.75" x14ac:dyDescent="0.2">
      <c r="A13" s="35" t="s">
        <v>24</v>
      </c>
      <c r="B13" s="79">
        <v>46162</v>
      </c>
      <c r="C13" s="87" t="s">
        <v>37</v>
      </c>
      <c r="D13" s="81">
        <v>203</v>
      </c>
      <c r="E13" s="81">
        <v>7061</v>
      </c>
      <c r="F13" s="81">
        <v>4527</v>
      </c>
      <c r="G13" s="86">
        <v>674</v>
      </c>
      <c r="H13" s="81">
        <v>148</v>
      </c>
      <c r="I13" s="86" t="s">
        <v>37</v>
      </c>
      <c r="J13" s="81">
        <v>284562</v>
      </c>
      <c r="K13" s="81">
        <v>181916</v>
      </c>
      <c r="L13" s="35" t="s">
        <v>24</v>
      </c>
      <c r="M13" s="79">
        <v>0</v>
      </c>
      <c r="N13" s="81">
        <v>79627</v>
      </c>
      <c r="O13" s="81">
        <v>1928</v>
      </c>
      <c r="P13" s="81">
        <v>8074</v>
      </c>
      <c r="Q13" s="81">
        <v>106</v>
      </c>
      <c r="R13" s="81">
        <v>2386</v>
      </c>
      <c r="S13" s="84">
        <v>6.25</v>
      </c>
      <c r="T13" s="85">
        <v>1.25</v>
      </c>
      <c r="U13" s="84">
        <f t="shared" si="0"/>
        <v>114.19020866773675</v>
      </c>
      <c r="V13" s="35" t="s">
        <v>24</v>
      </c>
      <c r="W13" s="2"/>
      <c r="X13" s="63"/>
    </row>
    <row r="14" spans="1:24" ht="15.75" x14ac:dyDescent="0.2">
      <c r="A14" s="35" t="s">
        <v>25</v>
      </c>
      <c r="B14" s="79">
        <v>69247</v>
      </c>
      <c r="C14" s="79">
        <v>3821</v>
      </c>
      <c r="D14" s="81">
        <v>106</v>
      </c>
      <c r="E14" s="81">
        <v>6817</v>
      </c>
      <c r="F14" s="81">
        <v>4800</v>
      </c>
      <c r="G14" s="81">
        <v>1458</v>
      </c>
      <c r="H14" s="81">
        <v>5141</v>
      </c>
      <c r="I14" s="81">
        <v>0</v>
      </c>
      <c r="J14" s="81">
        <v>238693</v>
      </c>
      <c r="K14" s="81">
        <v>93494</v>
      </c>
      <c r="L14" s="35" t="s">
        <v>25</v>
      </c>
      <c r="M14" s="79">
        <v>354</v>
      </c>
      <c r="N14" s="81">
        <v>81510</v>
      </c>
      <c r="O14" s="81">
        <v>3286</v>
      </c>
      <c r="P14" s="81">
        <v>4447</v>
      </c>
      <c r="Q14" s="81">
        <v>78</v>
      </c>
      <c r="R14" s="81">
        <v>3291</v>
      </c>
      <c r="S14" s="84">
        <v>5</v>
      </c>
      <c r="T14" s="85">
        <v>0</v>
      </c>
      <c r="U14" s="84">
        <f t="shared" si="0"/>
        <v>70.849807064410811</v>
      </c>
      <c r="V14" s="35" t="s">
        <v>25</v>
      </c>
      <c r="W14" s="49"/>
      <c r="X14" s="63"/>
    </row>
    <row r="15" spans="1:24" ht="15.75" x14ac:dyDescent="0.2">
      <c r="A15" s="35" t="s">
        <v>26</v>
      </c>
      <c r="B15" s="79">
        <v>70521</v>
      </c>
      <c r="C15" s="79"/>
      <c r="D15" s="81"/>
      <c r="E15" s="81"/>
      <c r="F15" s="81">
        <v>4253</v>
      </c>
      <c r="G15" s="81"/>
      <c r="H15" s="81">
        <v>2180</v>
      </c>
      <c r="I15" s="81"/>
      <c r="J15" s="81">
        <v>225464</v>
      </c>
      <c r="K15" s="81"/>
      <c r="L15" s="35" t="s">
        <v>26</v>
      </c>
      <c r="M15" s="79"/>
      <c r="N15" s="81">
        <v>69796</v>
      </c>
      <c r="O15" s="81">
        <v>4088</v>
      </c>
      <c r="P15" s="81">
        <v>5470</v>
      </c>
      <c r="Q15" s="81"/>
      <c r="R15" s="81"/>
      <c r="S15" s="84">
        <v>6.5</v>
      </c>
      <c r="T15" s="85"/>
      <c r="U15" s="84"/>
      <c r="V15" s="35" t="s">
        <v>26</v>
      </c>
      <c r="W15" s="2"/>
      <c r="X15" s="63"/>
    </row>
    <row r="16" spans="1:24" ht="15.75" x14ac:dyDescent="0.2">
      <c r="A16" s="35" t="s">
        <v>27</v>
      </c>
      <c r="B16" s="88">
        <v>293696</v>
      </c>
      <c r="C16" s="87">
        <v>4093</v>
      </c>
      <c r="D16" s="81">
        <v>498</v>
      </c>
      <c r="E16" s="81">
        <v>6921</v>
      </c>
      <c r="F16" s="81">
        <v>15014</v>
      </c>
      <c r="G16" s="81">
        <v>108</v>
      </c>
      <c r="H16" s="81">
        <v>10280</v>
      </c>
      <c r="I16" s="86">
        <v>0</v>
      </c>
      <c r="J16" s="81">
        <v>800796</v>
      </c>
      <c r="K16" s="81">
        <v>446997</v>
      </c>
      <c r="L16" s="35" t="s">
        <v>27</v>
      </c>
      <c r="M16" s="79">
        <v>0</v>
      </c>
      <c r="N16" s="86">
        <v>270407</v>
      </c>
      <c r="O16" s="81">
        <v>8948</v>
      </c>
      <c r="P16" s="81">
        <v>1935</v>
      </c>
      <c r="Q16" s="81">
        <v>485</v>
      </c>
      <c r="R16" s="81">
        <v>13974</v>
      </c>
      <c r="S16" s="84">
        <v>23.1</v>
      </c>
      <c r="T16" s="85">
        <v>2</v>
      </c>
      <c r="U16" s="84">
        <f t="shared" ref="U16:U26" si="1">J16/(Q16+R16)</f>
        <v>55.38391313368836</v>
      </c>
      <c r="V16" s="35" t="s">
        <v>27</v>
      </c>
      <c r="W16" s="2"/>
      <c r="X16" s="63"/>
    </row>
    <row r="17" spans="1:24" ht="15.75" x14ac:dyDescent="0.2">
      <c r="A17" s="35" t="s">
        <v>28</v>
      </c>
      <c r="B17" s="79">
        <v>44585</v>
      </c>
      <c r="C17" s="79">
        <v>2951</v>
      </c>
      <c r="D17" s="81">
        <v>162</v>
      </c>
      <c r="E17" s="115">
        <v>4202</v>
      </c>
      <c r="F17" s="81">
        <v>4945</v>
      </c>
      <c r="G17" s="86" t="s">
        <v>37</v>
      </c>
      <c r="H17" s="81">
        <v>2169</v>
      </c>
      <c r="I17" s="86">
        <v>0</v>
      </c>
      <c r="J17" s="81">
        <v>216579</v>
      </c>
      <c r="K17" s="81">
        <v>0</v>
      </c>
      <c r="L17" s="35" t="s">
        <v>28</v>
      </c>
      <c r="M17" s="79">
        <v>770</v>
      </c>
      <c r="N17" s="81">
        <v>92590</v>
      </c>
      <c r="O17" s="81">
        <v>3982</v>
      </c>
      <c r="P17" s="81">
        <v>1744</v>
      </c>
      <c r="Q17" s="81">
        <v>52</v>
      </c>
      <c r="R17" s="81">
        <v>2044</v>
      </c>
      <c r="S17" s="84">
        <v>5</v>
      </c>
      <c r="T17" s="85">
        <v>0</v>
      </c>
      <c r="U17" s="84">
        <f t="shared" si="1"/>
        <v>103.32967557251908</v>
      </c>
      <c r="V17" s="35" t="s">
        <v>28</v>
      </c>
      <c r="W17" s="2"/>
      <c r="X17" s="63"/>
    </row>
    <row r="18" spans="1:24" ht="15.75" x14ac:dyDescent="0.2">
      <c r="A18" s="35" t="s">
        <v>29</v>
      </c>
      <c r="B18" s="90">
        <v>197132</v>
      </c>
      <c r="C18" s="90">
        <v>5418</v>
      </c>
      <c r="D18" s="91">
        <v>362</v>
      </c>
      <c r="E18" s="92">
        <v>10062</v>
      </c>
      <c r="F18" s="92">
        <v>9870</v>
      </c>
      <c r="G18" s="90">
        <v>2076</v>
      </c>
      <c r="H18" s="90">
        <v>7338</v>
      </c>
      <c r="I18" s="90">
        <v>0</v>
      </c>
      <c r="J18" s="90">
        <v>595680</v>
      </c>
      <c r="K18" s="90">
        <v>350571</v>
      </c>
      <c r="L18" s="35" t="s">
        <v>29</v>
      </c>
      <c r="M18" s="90">
        <v>4024</v>
      </c>
      <c r="N18" s="90">
        <v>174113</v>
      </c>
      <c r="O18" s="90">
        <v>3183</v>
      </c>
      <c r="P18" s="90">
        <v>4058</v>
      </c>
      <c r="Q18" s="90">
        <v>271</v>
      </c>
      <c r="R18" s="90">
        <v>8628</v>
      </c>
      <c r="S18" s="93">
        <v>16.489999999999998</v>
      </c>
      <c r="T18" s="93">
        <v>2</v>
      </c>
      <c r="U18" s="116">
        <f t="shared" si="1"/>
        <v>66.937858186313065</v>
      </c>
      <c r="V18" s="42" t="s">
        <v>29</v>
      </c>
      <c r="W18" s="2"/>
      <c r="X18" s="63"/>
    </row>
    <row r="19" spans="1:24" ht="15.75" x14ac:dyDescent="0.2">
      <c r="A19" s="35" t="s">
        <v>30</v>
      </c>
      <c r="B19" s="79">
        <v>155656</v>
      </c>
      <c r="C19" s="79">
        <v>7819</v>
      </c>
      <c r="D19" s="81">
        <v>413</v>
      </c>
      <c r="E19" s="81">
        <v>5148</v>
      </c>
      <c r="F19" s="81">
        <v>5406</v>
      </c>
      <c r="G19" s="86">
        <v>3041</v>
      </c>
      <c r="H19" s="81">
        <v>1147</v>
      </c>
      <c r="I19" s="86">
        <v>10</v>
      </c>
      <c r="J19" s="81">
        <v>381906</v>
      </c>
      <c r="K19" s="81">
        <v>161284</v>
      </c>
      <c r="L19" s="35" t="s">
        <v>30</v>
      </c>
      <c r="M19" s="79">
        <v>2100</v>
      </c>
      <c r="N19" s="81">
        <v>237233</v>
      </c>
      <c r="O19" s="81">
        <v>5054</v>
      </c>
      <c r="P19" s="81">
        <v>5670</v>
      </c>
      <c r="Q19" s="81">
        <v>171</v>
      </c>
      <c r="R19" s="81">
        <v>5872</v>
      </c>
      <c r="S19" s="84">
        <v>14.75</v>
      </c>
      <c r="T19" s="85">
        <v>4.5</v>
      </c>
      <c r="U19" s="84">
        <f t="shared" si="1"/>
        <v>63.19808042363065</v>
      </c>
      <c r="V19" s="35" t="s">
        <v>30</v>
      </c>
      <c r="W19" s="2"/>
      <c r="X19" s="63"/>
    </row>
    <row r="20" spans="1:24" ht="15.75" x14ac:dyDescent="0.2">
      <c r="A20" s="35" t="s">
        <v>31</v>
      </c>
      <c r="B20" s="79">
        <v>76985</v>
      </c>
      <c r="C20" s="79">
        <v>1901</v>
      </c>
      <c r="D20" s="81">
        <v>163</v>
      </c>
      <c r="E20" s="81">
        <v>2559</v>
      </c>
      <c r="F20" s="81">
        <v>4049</v>
      </c>
      <c r="G20" s="86" t="s">
        <v>37</v>
      </c>
      <c r="H20" s="81">
        <v>1602</v>
      </c>
      <c r="I20" s="81">
        <v>0</v>
      </c>
      <c r="J20" s="81">
        <v>301151</v>
      </c>
      <c r="K20" s="81">
        <v>194805</v>
      </c>
      <c r="L20" s="35" t="s">
        <v>31</v>
      </c>
      <c r="M20" s="79">
        <v>1000</v>
      </c>
      <c r="N20" s="81">
        <v>97920</v>
      </c>
      <c r="O20" s="81">
        <v>1701</v>
      </c>
      <c r="P20" s="81">
        <v>2330</v>
      </c>
      <c r="Q20" s="81">
        <v>124</v>
      </c>
      <c r="R20" s="81">
        <v>3880</v>
      </c>
      <c r="S20" s="84">
        <v>5.5</v>
      </c>
      <c r="T20" s="85">
        <v>0</v>
      </c>
      <c r="U20" s="84">
        <f t="shared" si="1"/>
        <v>75.212537462537469</v>
      </c>
      <c r="V20" s="35" t="s">
        <v>31</v>
      </c>
      <c r="W20" s="2"/>
      <c r="X20" s="63"/>
    </row>
    <row r="21" spans="1:24" ht="15.75" x14ac:dyDescent="0.2">
      <c r="A21" s="35" t="s">
        <v>32</v>
      </c>
      <c r="B21" s="79">
        <v>104670</v>
      </c>
      <c r="C21" s="79">
        <v>64</v>
      </c>
      <c r="D21" s="81">
        <v>1300</v>
      </c>
      <c r="E21" s="86">
        <v>4788</v>
      </c>
      <c r="F21" s="81">
        <v>2379</v>
      </c>
      <c r="G21" s="86" t="s">
        <v>37</v>
      </c>
      <c r="H21" s="81">
        <v>999</v>
      </c>
      <c r="I21" s="81">
        <v>0</v>
      </c>
      <c r="J21" s="81">
        <v>147892</v>
      </c>
      <c r="K21" s="81">
        <v>10000</v>
      </c>
      <c r="L21" s="35" t="s">
        <v>32</v>
      </c>
      <c r="M21" s="79">
        <v>0</v>
      </c>
      <c r="N21" s="81">
        <v>59664</v>
      </c>
      <c r="O21" s="81">
        <v>1644</v>
      </c>
      <c r="P21" s="81">
        <v>378</v>
      </c>
      <c r="Q21" s="81">
        <v>111</v>
      </c>
      <c r="R21" s="81">
        <v>4039</v>
      </c>
      <c r="S21" s="84">
        <v>6.5</v>
      </c>
      <c r="T21" s="85">
        <v>0</v>
      </c>
      <c r="U21" s="84">
        <f t="shared" si="1"/>
        <v>35.636626506024093</v>
      </c>
      <c r="V21" s="35" t="s">
        <v>32</v>
      </c>
      <c r="W21" s="2"/>
      <c r="X21" s="63"/>
    </row>
    <row r="22" spans="1:24" ht="16.5" thickBot="1" x14ac:dyDescent="0.25">
      <c r="A22" s="35" t="s">
        <v>33</v>
      </c>
      <c r="B22" s="95">
        <v>115034</v>
      </c>
      <c r="C22" s="96">
        <v>7423</v>
      </c>
      <c r="D22" s="81">
        <v>248</v>
      </c>
      <c r="E22" s="81">
        <v>6394</v>
      </c>
      <c r="F22" s="81">
        <v>10743</v>
      </c>
      <c r="G22" s="81">
        <v>1402</v>
      </c>
      <c r="H22" s="81">
        <v>668</v>
      </c>
      <c r="I22" s="81">
        <v>1</v>
      </c>
      <c r="J22" s="81">
        <v>428742</v>
      </c>
      <c r="K22" s="81">
        <v>336567</v>
      </c>
      <c r="L22" s="35" t="s">
        <v>33</v>
      </c>
      <c r="M22" s="97">
        <v>10005</v>
      </c>
      <c r="N22" s="81">
        <v>148470</v>
      </c>
      <c r="O22" s="81">
        <v>5259</v>
      </c>
      <c r="P22" s="81">
        <v>9576</v>
      </c>
      <c r="Q22" s="81">
        <v>198</v>
      </c>
      <c r="R22" s="81">
        <v>6965</v>
      </c>
      <c r="S22" s="84">
        <v>12.75</v>
      </c>
      <c r="T22" s="98">
        <v>1</v>
      </c>
      <c r="U22" s="99">
        <f t="shared" si="1"/>
        <v>59.855088650006984</v>
      </c>
      <c r="V22" s="35" t="s">
        <v>33</v>
      </c>
      <c r="W22" s="2"/>
      <c r="X22" s="63"/>
    </row>
    <row r="23" spans="1:24" ht="16.5" thickBot="1" x14ac:dyDescent="0.3">
      <c r="A23" s="43" t="s">
        <v>66</v>
      </c>
      <c r="B23" s="100">
        <f t="shared" ref="B23:K23" si="2">SUM(B6:B22)</f>
        <v>1619771</v>
      </c>
      <c r="C23" s="101">
        <f t="shared" si="2"/>
        <v>60491</v>
      </c>
      <c r="D23" s="102">
        <f t="shared" si="2"/>
        <v>4429</v>
      </c>
      <c r="E23" s="102">
        <f t="shared" si="2"/>
        <v>81690</v>
      </c>
      <c r="F23" s="102">
        <f t="shared" si="2"/>
        <v>93092</v>
      </c>
      <c r="G23" s="102">
        <f t="shared" si="2"/>
        <v>27587</v>
      </c>
      <c r="H23" s="102">
        <f t="shared" si="2"/>
        <v>43819</v>
      </c>
      <c r="I23" s="102">
        <f t="shared" si="2"/>
        <v>25</v>
      </c>
      <c r="J23" s="102">
        <f t="shared" si="2"/>
        <v>5054068</v>
      </c>
      <c r="K23" s="102">
        <f t="shared" si="2"/>
        <v>2460401</v>
      </c>
      <c r="L23" s="103"/>
      <c r="M23" s="102">
        <f t="shared" ref="M23:T23" si="3">SUM(M6:M22)</f>
        <v>44642</v>
      </c>
      <c r="N23" s="102">
        <f t="shared" si="3"/>
        <v>1781808</v>
      </c>
      <c r="O23" s="102">
        <f t="shared" si="3"/>
        <v>73418</v>
      </c>
      <c r="P23" s="102">
        <f t="shared" si="3"/>
        <v>71745</v>
      </c>
      <c r="Q23" s="102">
        <f t="shared" si="3"/>
        <v>2196</v>
      </c>
      <c r="R23" s="102">
        <f t="shared" si="3"/>
        <v>70552</v>
      </c>
      <c r="S23" s="104">
        <f t="shared" si="3"/>
        <v>139.70999999999998</v>
      </c>
      <c r="T23" s="105">
        <f t="shared" si="3"/>
        <v>15.25</v>
      </c>
      <c r="U23" s="104">
        <f t="shared" si="1"/>
        <v>69.473635014020999</v>
      </c>
      <c r="V23" s="44" t="s">
        <v>34</v>
      </c>
      <c r="W23" s="1"/>
      <c r="X23" s="63"/>
    </row>
    <row r="24" spans="1:24" ht="15.75" x14ac:dyDescent="0.25">
      <c r="A24" s="1" t="s">
        <v>62</v>
      </c>
      <c r="B24" s="106">
        <f t="shared" ref="B24:K24" si="4">SUM(B9,B10,B14,B15,B16,B18,B19,B20,B21,B22)</f>
        <v>1274618</v>
      </c>
      <c r="C24" s="106">
        <f t="shared" si="4"/>
        <v>45223</v>
      </c>
      <c r="D24" s="106">
        <f t="shared" si="4"/>
        <v>3448</v>
      </c>
      <c r="E24" s="106">
        <f t="shared" si="4"/>
        <v>50111</v>
      </c>
      <c r="F24" s="107">
        <f t="shared" si="4"/>
        <v>64697</v>
      </c>
      <c r="G24" s="106">
        <f t="shared" si="4"/>
        <v>20033</v>
      </c>
      <c r="H24" s="106">
        <f t="shared" si="4"/>
        <v>32132</v>
      </c>
      <c r="I24" s="106">
        <f t="shared" si="4"/>
        <v>11</v>
      </c>
      <c r="J24" s="106">
        <f t="shared" si="4"/>
        <v>3625372</v>
      </c>
      <c r="K24" s="106">
        <f t="shared" si="4"/>
        <v>1873519</v>
      </c>
      <c r="L24" s="49"/>
      <c r="M24" s="106">
        <f>SUM(M9,M10,M14,M15,M16,M18:M22)</f>
        <v>18478</v>
      </c>
      <c r="N24" s="106">
        <f t="shared" ref="N24:T24" si="5">SUM(N9,N10,N14,N15,N16,N18,N19,N20,N21,N22)</f>
        <v>1286919</v>
      </c>
      <c r="O24" s="106">
        <f t="shared" si="5"/>
        <v>39137</v>
      </c>
      <c r="P24" s="106">
        <f t="shared" si="5"/>
        <v>41895</v>
      </c>
      <c r="Q24" s="106">
        <f t="shared" si="5"/>
        <v>1674</v>
      </c>
      <c r="R24" s="106">
        <f t="shared" si="5"/>
        <v>54289</v>
      </c>
      <c r="S24" s="108">
        <f t="shared" si="5"/>
        <v>103.21</v>
      </c>
      <c r="T24" s="109">
        <f t="shared" si="5"/>
        <v>10.5</v>
      </c>
      <c r="U24" s="110">
        <f t="shared" si="1"/>
        <v>64.781587834819433</v>
      </c>
      <c r="V24" s="1" t="s">
        <v>62</v>
      </c>
      <c r="W24" s="2"/>
      <c r="X24" s="63"/>
    </row>
    <row r="25" spans="1:24" ht="15.75" x14ac:dyDescent="0.25">
      <c r="A25" s="1" t="s">
        <v>36</v>
      </c>
      <c r="B25" s="106">
        <v>45070</v>
      </c>
      <c r="C25" s="106">
        <v>1</v>
      </c>
      <c r="D25" s="106">
        <v>175</v>
      </c>
      <c r="E25" s="106">
        <v>0</v>
      </c>
      <c r="F25" s="107">
        <v>1438</v>
      </c>
      <c r="G25" s="106">
        <v>0</v>
      </c>
      <c r="H25" s="106">
        <v>345</v>
      </c>
      <c r="I25" s="106">
        <v>0</v>
      </c>
      <c r="J25" s="106">
        <v>35360</v>
      </c>
      <c r="K25" s="106">
        <v>8000</v>
      </c>
      <c r="L25" s="49"/>
      <c r="M25" s="111">
        <v>0</v>
      </c>
      <c r="N25" s="106">
        <v>25189</v>
      </c>
      <c r="O25" s="106">
        <v>1388</v>
      </c>
      <c r="P25" s="106">
        <v>1610</v>
      </c>
      <c r="Q25" s="106">
        <v>35</v>
      </c>
      <c r="R25" s="106">
        <v>972</v>
      </c>
      <c r="S25" s="108">
        <v>3.1</v>
      </c>
      <c r="T25" s="109">
        <v>0.6</v>
      </c>
      <c r="U25" s="110">
        <f t="shared" si="1"/>
        <v>35.114200595829196</v>
      </c>
      <c r="V25" s="1" t="s">
        <v>36</v>
      </c>
      <c r="W25" s="2"/>
      <c r="X25" s="63"/>
    </row>
    <row r="26" spans="1:24" ht="15.75" x14ac:dyDescent="0.25">
      <c r="A26" s="1" t="s">
        <v>38</v>
      </c>
      <c r="B26" s="106">
        <v>28563</v>
      </c>
      <c r="C26" s="106">
        <v>0</v>
      </c>
      <c r="D26" s="106">
        <v>86</v>
      </c>
      <c r="E26" s="106">
        <v>0</v>
      </c>
      <c r="F26" s="107">
        <v>1078</v>
      </c>
      <c r="G26" s="106">
        <v>0</v>
      </c>
      <c r="H26" s="106">
        <v>1696</v>
      </c>
      <c r="I26" s="106">
        <v>0</v>
      </c>
      <c r="J26" s="106">
        <v>32794</v>
      </c>
      <c r="K26" s="106">
        <v>0</v>
      </c>
      <c r="L26" s="49"/>
      <c r="M26" s="106">
        <v>0</v>
      </c>
      <c r="N26" s="106">
        <v>44169</v>
      </c>
      <c r="O26" s="106">
        <v>0</v>
      </c>
      <c r="P26" s="106">
        <v>0</v>
      </c>
      <c r="Q26" s="106">
        <v>33</v>
      </c>
      <c r="R26" s="106">
        <v>1240</v>
      </c>
      <c r="S26" s="108">
        <v>3</v>
      </c>
      <c r="T26" s="109">
        <v>0</v>
      </c>
      <c r="U26" s="110">
        <f t="shared" si="1"/>
        <v>25.761194029850746</v>
      </c>
      <c r="V26" s="1" t="s">
        <v>38</v>
      </c>
      <c r="W26" s="2"/>
      <c r="X26" s="63"/>
    </row>
    <row r="27" spans="1:24" x14ac:dyDescent="0.2">
      <c r="T27" s="113"/>
    </row>
    <row r="40" spans="14:14" x14ac:dyDescent="0.2">
      <c r="N40" s="61"/>
    </row>
  </sheetData>
  <sheetProtection algorithmName="SHA-512" hashValue="ung/0dqg0vnjMXMS073h8Lqp8EA4b7pNtyE9XSjAVRLSTVifo/u6ZrHvfl/kbrmkRtiNkr70+zr8amqAuSjtIw==" saltValue="fgJfaLxhC0Nau51NnuGWNA==" spinCount="100000" sheet="1" objects="1" scenarios="1"/>
  <customSheetViews>
    <customSheetView guid="{F6F3343A-3EAF-4FE4-9EC1-9AFCDA7376E2}" scale="75" showRuler="0" topLeftCell="K1">
      <selection activeCell="S21" sqref="S21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1">
    <mergeCell ref="A1:M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"/>
  <dimension ref="A1:X40"/>
  <sheetViews>
    <sheetView zoomScale="75" workbookViewId="0">
      <selection activeCell="B18" sqref="B18:K18"/>
    </sheetView>
  </sheetViews>
  <sheetFormatPr baseColWidth="10" defaultRowHeight="12.75" x14ac:dyDescent="0.2"/>
  <cols>
    <col min="1" max="1" width="26.5703125" bestFit="1" customWidth="1"/>
    <col min="2" max="2" width="16.28515625" bestFit="1" customWidth="1"/>
    <col min="3" max="3" width="14.85546875" bestFit="1" customWidth="1"/>
    <col min="4" max="4" width="15" bestFit="1" customWidth="1"/>
    <col min="5" max="5" width="16.5703125" bestFit="1" customWidth="1"/>
    <col min="6" max="6" width="16.5703125" style="112" customWidth="1"/>
    <col min="7" max="7" width="16.5703125" customWidth="1"/>
    <col min="8" max="8" width="16.28515625" bestFit="1" customWidth="1"/>
    <col min="9" max="9" width="13.42578125" bestFit="1" customWidth="1"/>
    <col min="10" max="10" width="13.7109375" bestFit="1" customWidth="1"/>
    <col min="11" max="11" width="22.42578125" bestFit="1" customWidth="1"/>
    <col min="12" max="12" width="26.5703125" bestFit="1" customWidth="1"/>
    <col min="13" max="13" width="24.28515625" bestFit="1" customWidth="1"/>
    <col min="14" max="14" width="15.140625" bestFit="1" customWidth="1"/>
    <col min="17" max="17" width="15.42578125" bestFit="1" customWidth="1"/>
    <col min="18" max="18" width="9" bestFit="1" customWidth="1"/>
    <col min="19" max="19" width="14.28515625" style="112" bestFit="1" customWidth="1"/>
    <col min="20" max="20" width="22.5703125" bestFit="1" customWidth="1"/>
    <col min="21" max="21" width="21" bestFit="1" customWidth="1"/>
  </cols>
  <sheetData>
    <row r="1" spans="1:24" ht="15.75" x14ac:dyDescent="0.25">
      <c r="A1" s="429" t="s">
        <v>71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2"/>
      <c r="O1" s="2"/>
      <c r="P1" s="2"/>
      <c r="Q1" s="2"/>
      <c r="R1" s="2"/>
      <c r="S1" s="62"/>
      <c r="T1" s="2"/>
      <c r="U1" s="2"/>
      <c r="V1" s="2"/>
      <c r="W1" s="2"/>
      <c r="X1" s="63"/>
    </row>
    <row r="2" spans="1:24" ht="15.75" x14ac:dyDescent="0.25">
      <c r="A2" s="1"/>
      <c r="B2" s="1"/>
      <c r="C2" s="1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  <c r="W2" s="2"/>
      <c r="X2" s="63"/>
    </row>
    <row r="3" spans="1:24" s="71" customFormat="1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66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69" t="s">
        <v>1</v>
      </c>
      <c r="V3" s="70"/>
      <c r="W3" s="70"/>
    </row>
    <row r="4" spans="1:24" ht="78.75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74" t="s">
        <v>79</v>
      </c>
      <c r="J4" s="74" t="s">
        <v>80</v>
      </c>
      <c r="K4" s="74" t="s">
        <v>81</v>
      </c>
      <c r="L4" s="75"/>
      <c r="M4" s="74" t="s">
        <v>82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88</v>
      </c>
      <c r="U4" s="76" t="s">
        <v>89</v>
      </c>
      <c r="V4" s="36"/>
      <c r="W4" s="2"/>
      <c r="X4" s="63"/>
    </row>
    <row r="5" spans="1:24" ht="3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76" t="s">
        <v>97</v>
      </c>
      <c r="J5" s="76" t="s">
        <v>98</v>
      </c>
      <c r="K5" s="76" t="s">
        <v>99</v>
      </c>
      <c r="L5" s="78"/>
      <c r="M5" s="76" t="s">
        <v>100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76" t="s">
        <v>16</v>
      </c>
      <c r="V5" s="36"/>
      <c r="W5" s="2"/>
      <c r="X5" s="63"/>
    </row>
    <row r="6" spans="1:24" ht="15.75" x14ac:dyDescent="0.2">
      <c r="A6" s="35" t="s">
        <v>17</v>
      </c>
      <c r="B6" s="79">
        <v>58828</v>
      </c>
      <c r="C6" s="80">
        <v>2967</v>
      </c>
      <c r="D6" s="81">
        <v>156</v>
      </c>
      <c r="E6" s="82">
        <v>7273</v>
      </c>
      <c r="F6" s="81">
        <v>1956</v>
      </c>
      <c r="G6" s="81">
        <v>1350</v>
      </c>
      <c r="H6" s="81">
        <v>147</v>
      </c>
      <c r="I6" s="81">
        <v>24</v>
      </c>
      <c r="J6" s="81">
        <v>137384</v>
      </c>
      <c r="K6" s="81">
        <v>52923</v>
      </c>
      <c r="L6" s="35" t="s">
        <v>17</v>
      </c>
      <c r="M6" s="83">
        <v>11825</v>
      </c>
      <c r="N6" s="81">
        <v>53354</v>
      </c>
      <c r="O6" s="81">
        <v>5611</v>
      </c>
      <c r="P6" s="81">
        <v>5730</v>
      </c>
      <c r="Q6" s="81">
        <v>58</v>
      </c>
      <c r="R6" s="81">
        <v>2151</v>
      </c>
      <c r="S6" s="84">
        <v>5.5</v>
      </c>
      <c r="T6" s="85">
        <v>0</v>
      </c>
      <c r="U6" s="84">
        <f t="shared" ref="U6:U14" si="0">J6/(Q6+R6)</f>
        <v>62.192847442281575</v>
      </c>
      <c r="V6" s="35" t="s">
        <v>17</v>
      </c>
      <c r="W6" s="2"/>
      <c r="X6" s="63"/>
    </row>
    <row r="7" spans="1:24" ht="15.75" x14ac:dyDescent="0.2">
      <c r="A7" s="35" t="s">
        <v>18</v>
      </c>
      <c r="B7" s="79">
        <v>47590</v>
      </c>
      <c r="C7" s="79">
        <v>2636</v>
      </c>
      <c r="D7" s="81">
        <v>95</v>
      </c>
      <c r="E7" s="81">
        <v>2495</v>
      </c>
      <c r="F7" s="81">
        <v>5230</v>
      </c>
      <c r="G7" s="81">
        <v>1252</v>
      </c>
      <c r="H7" s="81">
        <v>127</v>
      </c>
      <c r="I7" s="81">
        <v>0</v>
      </c>
      <c r="J7" s="81">
        <v>223739</v>
      </c>
      <c r="K7" s="81">
        <v>0</v>
      </c>
      <c r="L7" s="35" t="s">
        <v>18</v>
      </c>
      <c r="M7" s="79">
        <v>0</v>
      </c>
      <c r="N7" s="81">
        <v>80748</v>
      </c>
      <c r="O7" s="81">
        <v>4208</v>
      </c>
      <c r="P7" s="81">
        <v>3385</v>
      </c>
      <c r="Q7" s="81">
        <v>43</v>
      </c>
      <c r="R7" s="81">
        <v>1620</v>
      </c>
      <c r="S7" s="84">
        <v>4.5</v>
      </c>
      <c r="T7" s="85">
        <v>0</v>
      </c>
      <c r="U7" s="84">
        <f t="shared" si="0"/>
        <v>134.5393866506314</v>
      </c>
      <c r="V7" s="35" t="s">
        <v>18</v>
      </c>
      <c r="W7" s="2"/>
      <c r="X7" s="63"/>
    </row>
    <row r="8" spans="1:24" ht="15.75" x14ac:dyDescent="0.2">
      <c r="A8" s="35" t="s">
        <v>19</v>
      </c>
      <c r="B8" s="79">
        <v>36124</v>
      </c>
      <c r="C8" s="79">
        <v>6994</v>
      </c>
      <c r="D8" s="81">
        <v>122</v>
      </c>
      <c r="E8" s="81">
        <v>582</v>
      </c>
      <c r="F8" s="81">
        <v>1650</v>
      </c>
      <c r="G8" s="81">
        <v>2115</v>
      </c>
      <c r="H8" s="81">
        <v>953</v>
      </c>
      <c r="I8" s="81">
        <v>71</v>
      </c>
      <c r="J8" s="81">
        <v>136925</v>
      </c>
      <c r="K8" s="81">
        <v>84160</v>
      </c>
      <c r="L8" s="35" t="s">
        <v>19</v>
      </c>
      <c r="M8" s="79">
        <v>2690</v>
      </c>
      <c r="N8" s="81">
        <v>61813</v>
      </c>
      <c r="O8" s="81">
        <v>4843</v>
      </c>
      <c r="P8" s="81">
        <v>5443</v>
      </c>
      <c r="Q8" s="81">
        <v>46</v>
      </c>
      <c r="R8" s="81">
        <v>1673</v>
      </c>
      <c r="S8" s="84">
        <v>3.5</v>
      </c>
      <c r="T8" s="85">
        <v>0.5</v>
      </c>
      <c r="U8" s="84">
        <f t="shared" si="0"/>
        <v>79.653868528214076</v>
      </c>
      <c r="V8" s="35" t="s">
        <v>19</v>
      </c>
      <c r="W8" s="2"/>
      <c r="X8" s="63"/>
    </row>
    <row r="9" spans="1:24" ht="15.75" x14ac:dyDescent="0.2">
      <c r="A9" s="35" t="s">
        <v>20</v>
      </c>
      <c r="B9" s="79">
        <v>103180</v>
      </c>
      <c r="C9" s="79">
        <v>2141</v>
      </c>
      <c r="D9" s="81">
        <v>166</v>
      </c>
      <c r="E9" s="81">
        <v>3315</v>
      </c>
      <c r="F9" s="81">
        <v>4440</v>
      </c>
      <c r="G9" s="81">
        <v>2580</v>
      </c>
      <c r="H9" s="81">
        <v>2843</v>
      </c>
      <c r="I9" s="86" t="s">
        <v>37</v>
      </c>
      <c r="J9" s="81">
        <v>234558</v>
      </c>
      <c r="K9" s="81">
        <v>77417</v>
      </c>
      <c r="L9" s="35" t="s">
        <v>20</v>
      </c>
      <c r="M9" s="79">
        <v>0</v>
      </c>
      <c r="N9" s="81">
        <v>86321</v>
      </c>
      <c r="O9" s="81">
        <v>2033</v>
      </c>
      <c r="P9" s="81">
        <v>3152</v>
      </c>
      <c r="Q9" s="81">
        <v>109</v>
      </c>
      <c r="R9" s="81">
        <v>4175</v>
      </c>
      <c r="S9" s="84">
        <v>7.07</v>
      </c>
      <c r="T9" s="85">
        <v>0.39</v>
      </c>
      <c r="U9" s="84">
        <f t="shared" si="0"/>
        <v>54.752100840336134</v>
      </c>
      <c r="V9" s="35" t="s">
        <v>20</v>
      </c>
      <c r="W9" s="2"/>
      <c r="X9" s="63"/>
    </row>
    <row r="10" spans="1:24" ht="15.75" x14ac:dyDescent="0.2">
      <c r="A10" s="35" t="s">
        <v>21</v>
      </c>
      <c r="B10" s="79">
        <v>82716</v>
      </c>
      <c r="C10" s="79">
        <v>285</v>
      </c>
      <c r="D10" s="81">
        <v>171</v>
      </c>
      <c r="E10" s="81">
        <v>1003</v>
      </c>
      <c r="F10" s="81">
        <v>2319</v>
      </c>
      <c r="G10" s="81">
        <v>25</v>
      </c>
      <c r="H10" s="81">
        <v>850</v>
      </c>
      <c r="I10" s="86" t="s">
        <v>37</v>
      </c>
      <c r="J10" s="81">
        <v>109917</v>
      </c>
      <c r="K10" s="81">
        <v>41284</v>
      </c>
      <c r="L10" s="35" t="s">
        <v>21</v>
      </c>
      <c r="M10" s="79">
        <v>0</v>
      </c>
      <c r="N10" s="81">
        <v>49712</v>
      </c>
      <c r="O10" s="81">
        <v>4040</v>
      </c>
      <c r="P10" s="81">
        <v>4565</v>
      </c>
      <c r="Q10" s="81">
        <v>96</v>
      </c>
      <c r="R10" s="81">
        <v>3280</v>
      </c>
      <c r="S10" s="84">
        <v>4.5</v>
      </c>
      <c r="T10" s="85">
        <v>0</v>
      </c>
      <c r="U10" s="84">
        <f t="shared" si="0"/>
        <v>32.558353080568722</v>
      </c>
      <c r="V10" s="35" t="s">
        <v>21</v>
      </c>
      <c r="W10" s="2"/>
      <c r="X10" s="63"/>
    </row>
    <row r="11" spans="1:24" ht="15.75" x14ac:dyDescent="0.2">
      <c r="A11" s="35" t="s">
        <v>22</v>
      </c>
      <c r="B11" s="79">
        <v>57032</v>
      </c>
      <c r="C11" s="87" t="s">
        <v>37</v>
      </c>
      <c r="D11" s="81">
        <v>105</v>
      </c>
      <c r="E11" s="86" t="s">
        <v>37</v>
      </c>
      <c r="F11" s="81">
        <v>5476</v>
      </c>
      <c r="G11" s="86" t="s">
        <v>37</v>
      </c>
      <c r="H11" s="81">
        <v>1363</v>
      </c>
      <c r="I11" s="86" t="s">
        <v>37</v>
      </c>
      <c r="J11" s="81">
        <v>214230</v>
      </c>
      <c r="K11" s="81">
        <v>62512</v>
      </c>
      <c r="L11" s="35" t="s">
        <v>22</v>
      </c>
      <c r="M11" s="79">
        <v>0</v>
      </c>
      <c r="N11" s="81">
        <v>62404</v>
      </c>
      <c r="O11" s="81">
        <v>10300</v>
      </c>
      <c r="P11" s="81">
        <v>2656</v>
      </c>
      <c r="Q11" s="81">
        <v>69</v>
      </c>
      <c r="R11" s="81">
        <v>3196</v>
      </c>
      <c r="S11" s="84">
        <v>5.77</v>
      </c>
      <c r="T11" s="85">
        <v>0.57999999999999996</v>
      </c>
      <c r="U11" s="84">
        <f t="shared" si="0"/>
        <v>65.61408882082695</v>
      </c>
      <c r="V11" s="35" t="s">
        <v>22</v>
      </c>
      <c r="W11" s="2"/>
      <c r="X11" s="63"/>
    </row>
    <row r="12" spans="1:24" ht="15.75" x14ac:dyDescent="0.2">
      <c r="A12" s="35" t="s">
        <v>23</v>
      </c>
      <c r="B12" s="79">
        <v>45915</v>
      </c>
      <c r="C12" s="87" t="s">
        <v>37</v>
      </c>
      <c r="D12" s="81">
        <v>126</v>
      </c>
      <c r="E12" s="81">
        <v>3693</v>
      </c>
      <c r="F12" s="81">
        <v>6322</v>
      </c>
      <c r="G12" s="86" t="s">
        <v>37</v>
      </c>
      <c r="H12" s="81">
        <v>592</v>
      </c>
      <c r="I12" s="86" t="s">
        <v>37</v>
      </c>
      <c r="J12" s="81">
        <v>311681</v>
      </c>
      <c r="K12" s="81">
        <v>3000</v>
      </c>
      <c r="L12" s="35" t="s">
        <v>23</v>
      </c>
      <c r="M12" s="79">
        <v>0</v>
      </c>
      <c r="N12" s="81">
        <v>56098</v>
      </c>
      <c r="O12" s="81">
        <v>4687</v>
      </c>
      <c r="P12" s="81">
        <v>6325</v>
      </c>
      <c r="Q12" s="81">
        <v>67</v>
      </c>
      <c r="R12" s="81">
        <v>1962</v>
      </c>
      <c r="S12" s="84">
        <v>5.5</v>
      </c>
      <c r="T12" s="85">
        <v>1</v>
      </c>
      <c r="U12" s="84">
        <f t="shared" si="0"/>
        <v>153.61310990635781</v>
      </c>
      <c r="V12" s="35" t="s">
        <v>23</v>
      </c>
      <c r="W12" s="2"/>
      <c r="X12" s="63"/>
    </row>
    <row r="13" spans="1:24" ht="15.75" x14ac:dyDescent="0.2">
      <c r="A13" s="35" t="s">
        <v>24</v>
      </c>
      <c r="B13" s="79">
        <v>41343</v>
      </c>
      <c r="C13" s="87" t="s">
        <v>37</v>
      </c>
      <c r="D13" s="81">
        <v>204</v>
      </c>
      <c r="E13" s="81">
        <v>4567</v>
      </c>
      <c r="F13" s="81">
        <v>1659</v>
      </c>
      <c r="G13" s="86" t="s">
        <v>37</v>
      </c>
      <c r="H13" s="81">
        <v>911</v>
      </c>
      <c r="I13" s="86" t="s">
        <v>37</v>
      </c>
      <c r="J13" s="81">
        <v>124578</v>
      </c>
      <c r="K13" s="81">
        <v>50077</v>
      </c>
      <c r="L13" s="35" t="s">
        <v>24</v>
      </c>
      <c r="M13" s="79">
        <v>0</v>
      </c>
      <c r="N13" s="81">
        <v>72323</v>
      </c>
      <c r="O13" s="81">
        <v>2790</v>
      </c>
      <c r="P13" s="81">
        <v>6384</v>
      </c>
      <c r="Q13" s="81">
        <v>67</v>
      </c>
      <c r="R13" s="81">
        <v>2228</v>
      </c>
      <c r="S13" s="84">
        <v>6</v>
      </c>
      <c r="T13" s="85">
        <v>1</v>
      </c>
      <c r="U13" s="84">
        <f t="shared" si="0"/>
        <v>54.28235294117647</v>
      </c>
      <c r="V13" s="35" t="s">
        <v>24</v>
      </c>
      <c r="W13" s="2"/>
      <c r="X13" s="63"/>
    </row>
    <row r="14" spans="1:24" ht="15.75" x14ac:dyDescent="0.2">
      <c r="A14" s="35" t="s">
        <v>25</v>
      </c>
      <c r="B14" s="79">
        <v>69368</v>
      </c>
      <c r="C14" s="79">
        <v>2377</v>
      </c>
      <c r="D14" s="81">
        <v>104</v>
      </c>
      <c r="E14" s="81">
        <v>6541</v>
      </c>
      <c r="F14" s="81">
        <v>4565</v>
      </c>
      <c r="G14" s="81">
        <v>2338</v>
      </c>
      <c r="H14" s="81">
        <v>1333</v>
      </c>
      <c r="I14" s="81">
        <v>0</v>
      </c>
      <c r="J14" s="81">
        <v>226569</v>
      </c>
      <c r="K14" s="81">
        <v>85566</v>
      </c>
      <c r="L14" s="35" t="s">
        <v>25</v>
      </c>
      <c r="M14" s="79">
        <v>0</v>
      </c>
      <c r="N14" s="81">
        <v>72531</v>
      </c>
      <c r="O14" s="81">
        <v>3118</v>
      </c>
      <c r="P14" s="81">
        <v>3828</v>
      </c>
      <c r="Q14" s="81">
        <v>75</v>
      </c>
      <c r="R14" s="81">
        <v>3132</v>
      </c>
      <c r="S14" s="84">
        <v>5</v>
      </c>
      <c r="T14" s="85">
        <v>0</v>
      </c>
      <c r="U14" s="84">
        <f t="shared" si="0"/>
        <v>70.64826941066417</v>
      </c>
      <c r="V14" s="35" t="s">
        <v>25</v>
      </c>
      <c r="W14" s="49"/>
      <c r="X14" s="63"/>
    </row>
    <row r="15" spans="1:24" ht="15" x14ac:dyDescent="0.2">
      <c r="A15" s="36" t="s">
        <v>26</v>
      </c>
      <c r="B15" s="79"/>
      <c r="C15" s="79"/>
      <c r="D15" s="81"/>
      <c r="E15" s="81"/>
      <c r="F15" s="81"/>
      <c r="G15" s="81"/>
      <c r="H15" s="81"/>
      <c r="I15" s="81"/>
      <c r="J15" s="81"/>
      <c r="K15" s="81"/>
      <c r="L15" s="36" t="s">
        <v>26</v>
      </c>
      <c r="M15" s="79"/>
      <c r="N15" s="81"/>
      <c r="O15" s="81"/>
      <c r="P15" s="81"/>
      <c r="Q15" s="81"/>
      <c r="R15" s="81"/>
      <c r="S15" s="84"/>
      <c r="T15" s="85"/>
      <c r="U15" s="84"/>
      <c r="V15" s="36" t="s">
        <v>26</v>
      </c>
      <c r="W15" s="2"/>
      <c r="X15" s="63"/>
    </row>
    <row r="16" spans="1:24" ht="15.75" x14ac:dyDescent="0.2">
      <c r="A16" s="35" t="s">
        <v>27</v>
      </c>
      <c r="B16" s="88">
        <v>279657</v>
      </c>
      <c r="C16" s="87" t="s">
        <v>37</v>
      </c>
      <c r="D16" s="81">
        <v>477</v>
      </c>
      <c r="E16" s="81">
        <v>5930</v>
      </c>
      <c r="F16" s="81">
        <v>11434</v>
      </c>
      <c r="G16" s="81">
        <v>89</v>
      </c>
      <c r="H16" s="81">
        <v>236</v>
      </c>
      <c r="I16" s="86" t="s">
        <v>37</v>
      </c>
      <c r="J16" s="81">
        <v>592229</v>
      </c>
      <c r="K16" s="81">
        <v>217440</v>
      </c>
      <c r="L16" s="35" t="s">
        <v>27</v>
      </c>
      <c r="M16" s="79">
        <v>0</v>
      </c>
      <c r="N16" s="86">
        <v>234848</v>
      </c>
      <c r="O16" s="81">
        <v>8373</v>
      </c>
      <c r="P16" s="81">
        <v>1933</v>
      </c>
      <c r="Q16" s="81">
        <v>477</v>
      </c>
      <c r="R16" s="81">
        <v>13171</v>
      </c>
      <c r="S16" s="84">
        <v>22.1</v>
      </c>
      <c r="T16" s="85">
        <v>2</v>
      </c>
      <c r="U16" s="84">
        <f>J16/(Q16+R16)</f>
        <v>43.393097889800707</v>
      </c>
      <c r="V16" s="35" t="s">
        <v>27</v>
      </c>
      <c r="W16" s="2"/>
      <c r="X16" s="63"/>
    </row>
    <row r="17" spans="1:24" ht="15.75" x14ac:dyDescent="0.2">
      <c r="A17" s="35" t="s">
        <v>28</v>
      </c>
      <c r="B17" s="79">
        <v>41367</v>
      </c>
      <c r="C17" s="79">
        <v>674</v>
      </c>
      <c r="D17" s="81">
        <v>141</v>
      </c>
      <c r="E17" s="89">
        <v>25806</v>
      </c>
      <c r="F17" s="81">
        <v>6254</v>
      </c>
      <c r="G17" s="81">
        <v>737</v>
      </c>
      <c r="H17" s="81">
        <v>1471</v>
      </c>
      <c r="I17" s="86" t="s">
        <v>37</v>
      </c>
      <c r="J17" s="81">
        <v>245609</v>
      </c>
      <c r="K17" s="81"/>
      <c r="L17" s="35" t="s">
        <v>28</v>
      </c>
      <c r="M17" s="79">
        <v>963</v>
      </c>
      <c r="N17" s="81">
        <v>90900</v>
      </c>
      <c r="O17" s="81">
        <v>4593</v>
      </c>
      <c r="P17" s="81">
        <v>1805</v>
      </c>
      <c r="Q17" s="81">
        <v>40</v>
      </c>
      <c r="R17" s="81">
        <v>1844</v>
      </c>
      <c r="S17" s="84">
        <v>5</v>
      </c>
      <c r="T17" s="85">
        <v>1</v>
      </c>
      <c r="U17" s="84">
        <f>J17/(Q17+R17)</f>
        <v>130.36571125265394</v>
      </c>
      <c r="V17" s="35" t="s">
        <v>28</v>
      </c>
      <c r="W17" s="2"/>
      <c r="X17" s="63"/>
    </row>
    <row r="18" spans="1:24" ht="15.75" x14ac:dyDescent="0.2">
      <c r="A18" s="35" t="s">
        <v>29</v>
      </c>
      <c r="B18" s="135">
        <v>193962</v>
      </c>
      <c r="C18" s="135">
        <v>2374</v>
      </c>
      <c r="D18" s="136">
        <v>334</v>
      </c>
      <c r="E18" s="137">
        <v>9836</v>
      </c>
      <c r="F18" s="137">
        <v>9435</v>
      </c>
      <c r="G18" s="135">
        <v>2000</v>
      </c>
      <c r="H18" s="135">
        <v>5020</v>
      </c>
      <c r="I18" s="135">
        <v>8</v>
      </c>
      <c r="J18" s="135">
        <v>523649</v>
      </c>
      <c r="K18" s="135">
        <v>240136</v>
      </c>
      <c r="L18" s="35" t="s">
        <v>29</v>
      </c>
      <c r="M18" s="90">
        <v>6807</v>
      </c>
      <c r="N18" s="90">
        <v>152729</v>
      </c>
      <c r="O18" s="90">
        <v>3118</v>
      </c>
      <c r="P18" s="90">
        <v>4856</v>
      </c>
      <c r="Q18" s="90">
        <v>265</v>
      </c>
      <c r="R18" s="90">
        <v>8263</v>
      </c>
      <c r="S18" s="93">
        <v>14.94</v>
      </c>
      <c r="T18" s="93">
        <v>2.13</v>
      </c>
      <c r="U18" s="94">
        <f>J14/(Q14+R14)</f>
        <v>70.64826941066417</v>
      </c>
      <c r="V18" s="42" t="s">
        <v>29</v>
      </c>
      <c r="W18" s="2"/>
      <c r="X18" s="63"/>
    </row>
    <row r="19" spans="1:24" ht="15.75" x14ac:dyDescent="0.2">
      <c r="A19" s="35" t="s">
        <v>30</v>
      </c>
      <c r="B19" s="79">
        <v>151063</v>
      </c>
      <c r="C19" s="79">
        <v>5600</v>
      </c>
      <c r="D19" s="81">
        <v>405</v>
      </c>
      <c r="E19" s="81">
        <v>4700</v>
      </c>
      <c r="F19" s="81">
        <v>6389</v>
      </c>
      <c r="G19" s="81">
        <v>4650</v>
      </c>
      <c r="H19" s="81">
        <v>4925</v>
      </c>
      <c r="I19" s="86" t="s">
        <v>37</v>
      </c>
      <c r="J19" s="81">
        <v>390725</v>
      </c>
      <c r="K19" s="81"/>
      <c r="L19" s="35" t="s">
        <v>30</v>
      </c>
      <c r="M19" s="79">
        <v>10121</v>
      </c>
      <c r="N19" s="81">
        <v>213471</v>
      </c>
      <c r="O19" s="81">
        <v>5190</v>
      </c>
      <c r="P19" s="81">
        <v>6199</v>
      </c>
      <c r="Q19" s="81">
        <v>183</v>
      </c>
      <c r="R19" s="81">
        <v>5680</v>
      </c>
      <c r="S19" s="84">
        <v>14.75</v>
      </c>
      <c r="T19" s="85">
        <v>2</v>
      </c>
      <c r="U19" s="84">
        <f t="shared" ref="U19:U26" si="1">J19/(Q19+R19)</f>
        <v>66.642503837625796</v>
      </c>
      <c r="V19" s="35" t="s">
        <v>30</v>
      </c>
      <c r="W19" s="2"/>
      <c r="X19" s="63"/>
    </row>
    <row r="20" spans="1:24" ht="15.75" x14ac:dyDescent="0.2">
      <c r="A20" s="35" t="s">
        <v>31</v>
      </c>
      <c r="B20" s="79">
        <v>74018</v>
      </c>
      <c r="C20" s="79">
        <v>200</v>
      </c>
      <c r="D20" s="81">
        <v>153</v>
      </c>
      <c r="E20" s="81">
        <v>18</v>
      </c>
      <c r="F20" s="81">
        <v>4480</v>
      </c>
      <c r="G20" s="81">
        <v>24</v>
      </c>
      <c r="H20" s="81">
        <v>3918</v>
      </c>
      <c r="I20" s="81">
        <v>0</v>
      </c>
      <c r="J20" s="81">
        <v>243898</v>
      </c>
      <c r="K20" s="81">
        <v>145300</v>
      </c>
      <c r="L20" s="35" t="s">
        <v>31</v>
      </c>
      <c r="M20" s="79">
        <v>0</v>
      </c>
      <c r="N20" s="81">
        <v>78798</v>
      </c>
      <c r="O20" s="81">
        <v>1690</v>
      </c>
      <c r="P20" s="81">
        <v>2370</v>
      </c>
      <c r="Q20" s="81">
        <v>124</v>
      </c>
      <c r="R20" s="81">
        <v>3660</v>
      </c>
      <c r="S20" s="84">
        <v>5.5</v>
      </c>
      <c r="T20" s="85">
        <v>0</v>
      </c>
      <c r="U20" s="84">
        <f t="shared" si="1"/>
        <v>64.45507399577167</v>
      </c>
      <c r="V20" s="35" t="s">
        <v>31</v>
      </c>
      <c r="W20" s="2"/>
      <c r="X20" s="63"/>
    </row>
    <row r="21" spans="1:24" ht="15.75" x14ac:dyDescent="0.2">
      <c r="A21" s="35" t="s">
        <v>32</v>
      </c>
      <c r="B21" s="79">
        <v>101967</v>
      </c>
      <c r="C21" s="79">
        <v>805</v>
      </c>
      <c r="D21" s="81">
        <v>586</v>
      </c>
      <c r="E21" s="86" t="s">
        <v>37</v>
      </c>
      <c r="F21" s="81">
        <v>2729</v>
      </c>
      <c r="G21" s="81">
        <v>68</v>
      </c>
      <c r="H21" s="81">
        <v>3394</v>
      </c>
      <c r="I21" s="81">
        <v>8</v>
      </c>
      <c r="J21" s="81">
        <v>186858</v>
      </c>
      <c r="K21" s="81">
        <v>68499</v>
      </c>
      <c r="L21" s="35" t="s">
        <v>32</v>
      </c>
      <c r="M21" s="79">
        <v>0</v>
      </c>
      <c r="N21" s="81">
        <v>59836</v>
      </c>
      <c r="O21" s="81">
        <v>2386</v>
      </c>
      <c r="P21" s="81">
        <v>457</v>
      </c>
      <c r="Q21" s="81">
        <v>109</v>
      </c>
      <c r="R21" s="81">
        <v>3776</v>
      </c>
      <c r="S21" s="84">
        <v>6.5</v>
      </c>
      <c r="T21" s="85">
        <v>0</v>
      </c>
      <c r="U21" s="84">
        <f t="shared" si="1"/>
        <v>48.097297297297295</v>
      </c>
      <c r="V21" s="35" t="s">
        <v>32</v>
      </c>
      <c r="W21" s="2"/>
      <c r="X21" s="63"/>
    </row>
    <row r="22" spans="1:24" ht="16.5" thickBot="1" x14ac:dyDescent="0.25">
      <c r="A22" s="35" t="s">
        <v>33</v>
      </c>
      <c r="B22" s="95">
        <v>132196</v>
      </c>
      <c r="C22" s="96">
        <v>4369</v>
      </c>
      <c r="D22" s="81">
        <v>287</v>
      </c>
      <c r="E22" s="81">
        <v>6067</v>
      </c>
      <c r="F22" s="81">
        <v>6993</v>
      </c>
      <c r="G22" s="81">
        <v>2730</v>
      </c>
      <c r="H22" s="81">
        <v>15912</v>
      </c>
      <c r="I22" s="81">
        <v>0</v>
      </c>
      <c r="J22" s="81">
        <v>350751</v>
      </c>
      <c r="K22" s="81">
        <v>256770</v>
      </c>
      <c r="L22" s="35" t="s">
        <v>33</v>
      </c>
      <c r="M22" s="97">
        <v>9634</v>
      </c>
      <c r="N22" s="81">
        <v>126102</v>
      </c>
      <c r="O22" s="81">
        <v>4575</v>
      </c>
      <c r="P22" s="81">
        <v>10267</v>
      </c>
      <c r="Q22" s="81">
        <v>162</v>
      </c>
      <c r="R22" s="81">
        <v>6633</v>
      </c>
      <c r="S22" s="84">
        <v>12.75</v>
      </c>
      <c r="T22" s="98">
        <v>1</v>
      </c>
      <c r="U22" s="99">
        <f t="shared" si="1"/>
        <v>51.618984547461366</v>
      </c>
      <c r="V22" s="35" t="s">
        <v>33</v>
      </c>
      <c r="W22" s="2"/>
      <c r="X22" s="63"/>
    </row>
    <row r="23" spans="1:24" ht="16.5" thickBot="1" x14ac:dyDescent="0.3">
      <c r="A23" s="43" t="s">
        <v>66</v>
      </c>
      <c r="B23" s="100">
        <f t="shared" ref="B23:K23" si="2">SUM(B6:B22)</f>
        <v>1516326</v>
      </c>
      <c r="C23" s="101">
        <f t="shared" si="2"/>
        <v>31422</v>
      </c>
      <c r="D23" s="102">
        <f t="shared" si="2"/>
        <v>3632</v>
      </c>
      <c r="E23" s="102">
        <f t="shared" si="2"/>
        <v>81826</v>
      </c>
      <c r="F23" s="102">
        <f t="shared" si="2"/>
        <v>81331</v>
      </c>
      <c r="G23" s="102">
        <f t="shared" si="2"/>
        <v>19958</v>
      </c>
      <c r="H23" s="102">
        <f t="shared" si="2"/>
        <v>43995</v>
      </c>
      <c r="I23" s="102">
        <f t="shared" si="2"/>
        <v>111</v>
      </c>
      <c r="J23" s="102">
        <f t="shared" si="2"/>
        <v>4253300</v>
      </c>
      <c r="K23" s="102">
        <f t="shared" si="2"/>
        <v>1385084</v>
      </c>
      <c r="L23" s="103"/>
      <c r="M23" s="102">
        <f t="shared" ref="M23:T23" si="3">SUM(M6:M22)</f>
        <v>42040</v>
      </c>
      <c r="N23" s="102">
        <f t="shared" si="3"/>
        <v>1551988</v>
      </c>
      <c r="O23" s="102">
        <f t="shared" si="3"/>
        <v>71555</v>
      </c>
      <c r="P23" s="102">
        <f t="shared" si="3"/>
        <v>69355</v>
      </c>
      <c r="Q23" s="102">
        <f t="shared" si="3"/>
        <v>1990</v>
      </c>
      <c r="R23" s="102">
        <f t="shared" si="3"/>
        <v>66444</v>
      </c>
      <c r="S23" s="104">
        <f t="shared" si="3"/>
        <v>128.88</v>
      </c>
      <c r="T23" s="105">
        <f t="shared" si="3"/>
        <v>11.6</v>
      </c>
      <c r="U23" s="104">
        <f t="shared" si="1"/>
        <v>62.151854341409241</v>
      </c>
      <c r="V23" s="44" t="s">
        <v>34</v>
      </c>
      <c r="W23" s="1"/>
      <c r="X23" s="63"/>
    </row>
    <row r="24" spans="1:24" ht="15.75" x14ac:dyDescent="0.25">
      <c r="A24" s="1" t="s">
        <v>62</v>
      </c>
      <c r="B24" s="106">
        <f t="shared" ref="B24:K24" si="4">SUM(B9,B10,B14,B15,B16,B18,B19,B20,B21,B22)</f>
        <v>1188127</v>
      </c>
      <c r="C24" s="106">
        <f t="shared" si="4"/>
        <v>18151</v>
      </c>
      <c r="D24" s="106">
        <f t="shared" si="4"/>
        <v>2683</v>
      </c>
      <c r="E24" s="106">
        <f t="shared" si="4"/>
        <v>37410</v>
      </c>
      <c r="F24" s="107">
        <f t="shared" si="4"/>
        <v>52784</v>
      </c>
      <c r="G24" s="106">
        <f t="shared" si="4"/>
        <v>14504</v>
      </c>
      <c r="H24" s="106">
        <f t="shared" si="4"/>
        <v>38431</v>
      </c>
      <c r="I24" s="106">
        <f t="shared" si="4"/>
        <v>16</v>
      </c>
      <c r="J24" s="106">
        <f t="shared" si="4"/>
        <v>2859154</v>
      </c>
      <c r="K24" s="106">
        <f t="shared" si="4"/>
        <v>1132412</v>
      </c>
      <c r="L24" s="49"/>
      <c r="M24" s="106">
        <f>SUM(M9,M10,M14,M15,M16,M18:M22)</f>
        <v>26562</v>
      </c>
      <c r="N24" s="106">
        <f t="shared" ref="N24:T24" si="5">SUM(N9,N10,N14,N15,N16,N18,N19,N20,N21,N22)</f>
        <v>1074348</v>
      </c>
      <c r="O24" s="106">
        <f t="shared" si="5"/>
        <v>34523</v>
      </c>
      <c r="P24" s="106">
        <f t="shared" si="5"/>
        <v>37627</v>
      </c>
      <c r="Q24" s="106">
        <f t="shared" si="5"/>
        <v>1600</v>
      </c>
      <c r="R24" s="106">
        <f t="shared" si="5"/>
        <v>51770</v>
      </c>
      <c r="S24" s="108">
        <f t="shared" si="5"/>
        <v>93.11</v>
      </c>
      <c r="T24" s="109">
        <f t="shared" si="5"/>
        <v>7.52</v>
      </c>
      <c r="U24" s="110">
        <f t="shared" si="1"/>
        <v>53.572306539254264</v>
      </c>
      <c r="V24" s="1" t="s">
        <v>62</v>
      </c>
      <c r="W24" s="2"/>
      <c r="X24" s="63"/>
    </row>
    <row r="25" spans="1:24" ht="15.75" x14ac:dyDescent="0.25">
      <c r="A25" s="1" t="s">
        <v>36</v>
      </c>
      <c r="B25" s="106">
        <v>43977</v>
      </c>
      <c r="C25" s="106">
        <v>1</v>
      </c>
      <c r="D25" s="106">
        <v>177</v>
      </c>
      <c r="E25" s="106">
        <v>0</v>
      </c>
      <c r="F25" s="107">
        <v>1123</v>
      </c>
      <c r="G25" s="106">
        <v>0</v>
      </c>
      <c r="H25" s="106">
        <v>546</v>
      </c>
      <c r="I25" s="106">
        <v>0</v>
      </c>
      <c r="J25" s="106">
        <v>29248</v>
      </c>
      <c r="K25" s="106">
        <v>0</v>
      </c>
      <c r="L25" s="49"/>
      <c r="M25" s="111" t="s">
        <v>37</v>
      </c>
      <c r="N25" s="106">
        <v>22435</v>
      </c>
      <c r="O25" s="106">
        <v>1217</v>
      </c>
      <c r="P25" s="106">
        <v>1718</v>
      </c>
      <c r="Q25" s="106">
        <v>30</v>
      </c>
      <c r="R25" s="106">
        <v>885</v>
      </c>
      <c r="S25" s="108">
        <v>3.1</v>
      </c>
      <c r="T25" s="109">
        <v>0</v>
      </c>
      <c r="U25" s="110">
        <f t="shared" si="1"/>
        <v>31.965027322404371</v>
      </c>
      <c r="V25" s="1" t="s">
        <v>36</v>
      </c>
      <c r="W25" s="2"/>
      <c r="X25" s="63"/>
    </row>
    <row r="26" spans="1:24" ht="15.75" x14ac:dyDescent="0.25">
      <c r="A26" s="1" t="s">
        <v>38</v>
      </c>
      <c r="B26" s="106">
        <v>28609</v>
      </c>
      <c r="C26" s="106">
        <v>0</v>
      </c>
      <c r="D26" s="106">
        <v>89</v>
      </c>
      <c r="E26" s="106">
        <v>0</v>
      </c>
      <c r="F26" s="107">
        <v>997</v>
      </c>
      <c r="G26" s="106">
        <v>0</v>
      </c>
      <c r="H26" s="106">
        <v>974</v>
      </c>
      <c r="I26" s="106">
        <v>0</v>
      </c>
      <c r="J26" s="106">
        <v>30553</v>
      </c>
      <c r="K26" s="106">
        <v>0</v>
      </c>
      <c r="L26" s="49"/>
      <c r="M26" s="106">
        <v>0</v>
      </c>
      <c r="N26" s="106">
        <v>39126</v>
      </c>
      <c r="O26" s="106">
        <v>0</v>
      </c>
      <c r="P26" s="106">
        <v>0</v>
      </c>
      <c r="Q26" s="106">
        <v>34</v>
      </c>
      <c r="R26" s="106">
        <v>1156</v>
      </c>
      <c r="S26" s="108">
        <v>3</v>
      </c>
      <c r="T26" s="109">
        <v>1</v>
      </c>
      <c r="U26" s="110">
        <f t="shared" si="1"/>
        <v>25.674789915966386</v>
      </c>
      <c r="V26" s="1" t="s">
        <v>38</v>
      </c>
      <c r="W26" s="2"/>
      <c r="X26" s="63"/>
    </row>
    <row r="27" spans="1:24" x14ac:dyDescent="0.2">
      <c r="T27" s="113"/>
    </row>
    <row r="40" spans="14:14" x14ac:dyDescent="0.2">
      <c r="N40" s="61"/>
    </row>
  </sheetData>
  <sheetProtection algorithmName="SHA-512" hashValue="uxgddMqptTTcPP8yDEOjDFot4b0xLk9MTWNEcuLjfIMNk9eYh9n2a57rXnynynnbY4QZ6UDO6uAS227Ormcs+A==" saltValue="idOMfScCpFnAtDtYo5gXlA==" spinCount="100000" sheet="1" objects="1" scenarios="1"/>
  <customSheetViews>
    <customSheetView guid="{F6F3343A-3EAF-4FE4-9EC1-9AFCDA7376E2}" scale="75" showRuler="0">
      <selection activeCell="B18" sqref="B18:K18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1">
    <mergeCell ref="A1:M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4"/>
  <dimension ref="A1:O40"/>
  <sheetViews>
    <sheetView zoomScale="75" workbookViewId="0">
      <selection activeCell="D23" sqref="D23"/>
    </sheetView>
  </sheetViews>
  <sheetFormatPr baseColWidth="10" defaultRowHeight="12.75" x14ac:dyDescent="0.2"/>
  <cols>
    <col min="1" max="1" width="26.5703125" bestFit="1" customWidth="1"/>
    <col min="2" max="2" width="15" bestFit="1" customWidth="1"/>
    <col min="3" max="3" width="16.5703125" bestFit="1" customWidth="1"/>
    <col min="4" max="4" width="13.7109375" bestFit="1" customWidth="1"/>
    <col min="5" max="5" width="18.5703125" bestFit="1" customWidth="1"/>
    <col min="6" max="6" width="15.42578125" bestFit="1" customWidth="1"/>
    <col min="7" max="7" width="12.140625" bestFit="1" customWidth="1"/>
    <col min="9" max="9" width="11.7109375" bestFit="1" customWidth="1"/>
    <col min="10" max="10" width="11.5703125" bestFit="1" customWidth="1"/>
    <col min="11" max="11" width="10.5703125" bestFit="1" customWidth="1"/>
    <col min="12" max="12" width="13.7109375" bestFit="1" customWidth="1"/>
    <col min="13" max="13" width="21" bestFit="1" customWidth="1"/>
  </cols>
  <sheetData>
    <row r="1" spans="1:15" ht="15.75" x14ac:dyDescent="0.25">
      <c r="A1" s="429" t="s">
        <v>69</v>
      </c>
      <c r="B1" s="429"/>
      <c r="C1" s="429"/>
      <c r="D1" s="429"/>
      <c r="E1" s="429"/>
      <c r="F1" s="429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1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2" t="s">
        <v>1</v>
      </c>
      <c r="N3" s="2"/>
      <c r="O3" s="2"/>
    </row>
    <row r="4" spans="1:15" ht="78.75" x14ac:dyDescent="0.2">
      <c r="A4" s="35"/>
      <c r="B4" s="6" t="s">
        <v>39</v>
      </c>
      <c r="C4" s="6" t="s">
        <v>40</v>
      </c>
      <c r="D4" s="6" t="s">
        <v>2</v>
      </c>
      <c r="E4" s="6" t="s">
        <v>63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3</v>
      </c>
      <c r="K4" s="6" t="s">
        <v>4</v>
      </c>
      <c r="L4" s="6" t="s">
        <v>68</v>
      </c>
      <c r="M4" s="7" t="s">
        <v>59</v>
      </c>
      <c r="N4" s="36"/>
      <c r="O4" s="2"/>
    </row>
    <row r="5" spans="1:15" ht="15.75" x14ac:dyDescent="0.2">
      <c r="A5" s="35"/>
      <c r="B5" s="7" t="s">
        <v>48</v>
      </c>
      <c r="C5" s="7" t="s">
        <v>49</v>
      </c>
      <c r="D5" s="7" t="s">
        <v>50</v>
      </c>
      <c r="E5" s="7" t="s">
        <v>70</v>
      </c>
      <c r="F5" s="7" t="s">
        <v>51</v>
      </c>
      <c r="G5" s="7" t="s">
        <v>52</v>
      </c>
      <c r="H5" s="7" t="s">
        <v>53</v>
      </c>
      <c r="I5" s="7" t="s">
        <v>54</v>
      </c>
      <c r="J5" s="7" t="s">
        <v>55</v>
      </c>
      <c r="K5" s="7" t="s">
        <v>56</v>
      </c>
      <c r="L5" s="7" t="s">
        <v>57</v>
      </c>
      <c r="M5" s="7" t="s">
        <v>16</v>
      </c>
      <c r="N5" s="36"/>
      <c r="O5" s="2"/>
    </row>
    <row r="6" spans="1:15" ht="15.75" x14ac:dyDescent="0.2">
      <c r="A6" s="35" t="s">
        <v>17</v>
      </c>
      <c r="B6" s="10">
        <v>153</v>
      </c>
      <c r="C6" s="10">
        <v>1395</v>
      </c>
      <c r="D6" s="10">
        <v>290004</v>
      </c>
      <c r="E6" s="10">
        <v>58468</v>
      </c>
      <c r="F6" s="10">
        <v>5176</v>
      </c>
      <c r="G6" s="10">
        <v>55202</v>
      </c>
      <c r="H6" s="10">
        <v>5600</v>
      </c>
      <c r="I6" s="10">
        <v>4758</v>
      </c>
      <c r="J6" s="9">
        <v>57.5</v>
      </c>
      <c r="K6" s="10">
        <v>1717</v>
      </c>
      <c r="L6" s="9">
        <v>5.46</v>
      </c>
      <c r="M6" s="11">
        <f t="shared" ref="M6:M14" si="0">D6/(J6+K6)</f>
        <v>163.42857142857142</v>
      </c>
      <c r="N6" s="35" t="s">
        <v>17</v>
      </c>
      <c r="O6" s="2"/>
    </row>
    <row r="7" spans="1:15" ht="15.75" x14ac:dyDescent="0.2">
      <c r="A7" s="35" t="s">
        <v>18</v>
      </c>
      <c r="B7" s="10">
        <v>93</v>
      </c>
      <c r="C7" s="10">
        <v>2495</v>
      </c>
      <c r="D7" s="10">
        <v>180714</v>
      </c>
      <c r="E7" s="10">
        <v>41022</v>
      </c>
      <c r="F7" s="10">
        <v>4523</v>
      </c>
      <c r="G7" s="10">
        <v>75656</v>
      </c>
      <c r="H7" s="10">
        <v>4395</v>
      </c>
      <c r="I7" s="10">
        <v>2703</v>
      </c>
      <c r="J7" s="9">
        <v>42</v>
      </c>
      <c r="K7" s="10">
        <v>1400</v>
      </c>
      <c r="L7" s="48">
        <v>4.5</v>
      </c>
      <c r="M7" s="11">
        <f t="shared" si="0"/>
        <v>125.32177531206658</v>
      </c>
      <c r="N7" s="35" t="s">
        <v>18</v>
      </c>
      <c r="O7" s="2"/>
    </row>
    <row r="8" spans="1:15" ht="15.75" x14ac:dyDescent="0.2">
      <c r="A8" s="35" t="s">
        <v>19</v>
      </c>
      <c r="B8" s="10">
        <v>106</v>
      </c>
      <c r="C8" s="9">
        <v>1</v>
      </c>
      <c r="D8" s="10">
        <v>204121</v>
      </c>
      <c r="E8" s="10">
        <v>35680</v>
      </c>
      <c r="F8" s="10">
        <v>7869</v>
      </c>
      <c r="G8" s="10">
        <v>35558</v>
      </c>
      <c r="H8" s="10">
        <v>5679</v>
      </c>
      <c r="I8" s="10">
        <v>5274</v>
      </c>
      <c r="J8" s="9">
        <v>45</v>
      </c>
      <c r="K8" s="10">
        <v>1387</v>
      </c>
      <c r="L8" s="48">
        <v>3</v>
      </c>
      <c r="M8" s="11">
        <f t="shared" si="0"/>
        <v>142.54259776536313</v>
      </c>
      <c r="N8" s="35" t="s">
        <v>19</v>
      </c>
      <c r="O8" s="2"/>
    </row>
    <row r="9" spans="1:15" ht="15.75" x14ac:dyDescent="0.2">
      <c r="A9" s="35" t="s">
        <v>20</v>
      </c>
      <c r="B9" s="10">
        <v>164</v>
      </c>
      <c r="C9" s="9">
        <v>411</v>
      </c>
      <c r="D9" s="10">
        <v>139812</v>
      </c>
      <c r="E9" s="10">
        <v>100836</v>
      </c>
      <c r="F9" s="10">
        <v>2713</v>
      </c>
      <c r="G9" s="10">
        <v>83736</v>
      </c>
      <c r="H9" s="10">
        <v>864</v>
      </c>
      <c r="I9" s="10">
        <v>2711</v>
      </c>
      <c r="J9" s="9">
        <v>121</v>
      </c>
      <c r="K9" s="10">
        <v>3557</v>
      </c>
      <c r="L9" s="48">
        <v>7</v>
      </c>
      <c r="M9" s="11">
        <f t="shared" si="0"/>
        <v>38.013050570962477</v>
      </c>
      <c r="N9" s="35" t="s">
        <v>20</v>
      </c>
      <c r="O9" s="2"/>
    </row>
    <row r="10" spans="1:15" ht="15.75" x14ac:dyDescent="0.2">
      <c r="A10" s="35" t="s">
        <v>21</v>
      </c>
      <c r="B10" s="10">
        <v>1.72</v>
      </c>
      <c r="C10" s="10">
        <v>1396</v>
      </c>
      <c r="D10" s="10">
        <v>85230</v>
      </c>
      <c r="E10" s="10">
        <v>74798</v>
      </c>
      <c r="F10" s="10">
        <v>1636</v>
      </c>
      <c r="G10" s="10">
        <v>46361</v>
      </c>
      <c r="H10" s="10">
        <v>3419</v>
      </c>
      <c r="I10" s="10">
        <v>4134</v>
      </c>
      <c r="J10" s="9">
        <v>0.92</v>
      </c>
      <c r="K10" s="10">
        <v>2861</v>
      </c>
      <c r="L10" s="48">
        <v>4.5</v>
      </c>
      <c r="M10" s="11">
        <f t="shared" si="0"/>
        <v>29.780706658467043</v>
      </c>
      <c r="N10" s="35" t="s">
        <v>21</v>
      </c>
      <c r="O10" s="2"/>
    </row>
    <row r="11" spans="1:15" ht="15.75" x14ac:dyDescent="0.2">
      <c r="A11" s="35" t="s">
        <v>22</v>
      </c>
      <c r="B11" s="10">
        <v>104</v>
      </c>
      <c r="C11" s="10">
        <v>1371</v>
      </c>
      <c r="D11" s="10">
        <v>132367</v>
      </c>
      <c r="E11" s="10">
        <v>49982</v>
      </c>
      <c r="F11" s="10">
        <v>3051</v>
      </c>
      <c r="G11" s="10">
        <v>44968</v>
      </c>
      <c r="H11" s="10">
        <v>2946</v>
      </c>
      <c r="I11" s="10">
        <v>2715</v>
      </c>
      <c r="J11" s="9">
        <v>171</v>
      </c>
      <c r="K11" s="10">
        <v>2406</v>
      </c>
      <c r="L11" s="48">
        <v>5</v>
      </c>
      <c r="M11" s="11">
        <f t="shared" si="0"/>
        <v>51.364765230888629</v>
      </c>
      <c r="N11" s="35" t="s">
        <v>22</v>
      </c>
      <c r="O11" s="2"/>
    </row>
    <row r="12" spans="1:15" ht="15.75" x14ac:dyDescent="0.2">
      <c r="A12" s="35" t="s">
        <v>23</v>
      </c>
      <c r="B12" s="10">
        <v>123</v>
      </c>
      <c r="C12" s="10">
        <v>167</v>
      </c>
      <c r="D12" s="10">
        <v>183666</v>
      </c>
      <c r="E12" s="10">
        <v>39939</v>
      </c>
      <c r="F12" s="10">
        <v>3924</v>
      </c>
      <c r="G12" s="10">
        <v>54909</v>
      </c>
      <c r="H12" s="10">
        <v>6082</v>
      </c>
      <c r="I12" s="10">
        <v>4475</v>
      </c>
      <c r="J12" s="9">
        <v>70</v>
      </c>
      <c r="K12" s="10">
        <v>1858</v>
      </c>
      <c r="L12" s="48">
        <v>4.5</v>
      </c>
      <c r="M12" s="11">
        <f t="shared" si="0"/>
        <v>95.262448132780079</v>
      </c>
      <c r="N12" s="35" t="s">
        <v>23</v>
      </c>
      <c r="O12" s="2"/>
    </row>
    <row r="13" spans="1:15" ht="15.75" x14ac:dyDescent="0.2">
      <c r="A13" s="35" t="s">
        <v>24</v>
      </c>
      <c r="B13" s="10">
        <v>205</v>
      </c>
      <c r="C13" s="10">
        <v>3125</v>
      </c>
      <c r="D13" s="10">
        <v>255882</v>
      </c>
      <c r="E13" s="10">
        <v>38943</v>
      </c>
      <c r="F13" s="10">
        <v>4253</v>
      </c>
      <c r="G13" s="10">
        <v>73797</v>
      </c>
      <c r="H13" s="10">
        <v>2752</v>
      </c>
      <c r="I13" s="10">
        <v>6271</v>
      </c>
      <c r="J13" s="9">
        <v>62</v>
      </c>
      <c r="K13" s="10">
        <v>1885</v>
      </c>
      <c r="L13" s="48">
        <v>5</v>
      </c>
      <c r="M13" s="11">
        <f t="shared" si="0"/>
        <v>131.42372881355934</v>
      </c>
      <c r="N13" s="35" t="s">
        <v>24</v>
      </c>
      <c r="O13" s="2"/>
    </row>
    <row r="14" spans="1:15" ht="15.75" x14ac:dyDescent="0.2">
      <c r="A14" s="35" t="s">
        <v>25</v>
      </c>
      <c r="B14" s="10">
        <v>103</v>
      </c>
      <c r="C14" s="10">
        <v>3428</v>
      </c>
      <c r="D14" s="10">
        <v>97843</v>
      </c>
      <c r="E14" s="10">
        <v>65928</v>
      </c>
      <c r="F14" s="10">
        <v>2052</v>
      </c>
      <c r="G14" s="10">
        <v>59469</v>
      </c>
      <c r="H14" s="10">
        <v>2788</v>
      </c>
      <c r="I14" s="10">
        <v>3330</v>
      </c>
      <c r="J14" s="9">
        <v>72</v>
      </c>
      <c r="K14" s="10">
        <v>2708</v>
      </c>
      <c r="L14" s="48">
        <v>5</v>
      </c>
      <c r="M14" s="11">
        <f t="shared" si="0"/>
        <v>35.195323741007194</v>
      </c>
      <c r="N14" s="35" t="s">
        <v>25</v>
      </c>
      <c r="O14" s="49"/>
    </row>
    <row r="15" spans="1:15" ht="15" x14ac:dyDescent="0.2">
      <c r="A15" s="36" t="s">
        <v>26</v>
      </c>
      <c r="B15" s="10"/>
      <c r="C15" s="9"/>
      <c r="D15" s="9"/>
      <c r="E15" s="10"/>
      <c r="F15" s="9"/>
      <c r="G15" s="9"/>
      <c r="H15" s="9"/>
      <c r="I15" s="9"/>
      <c r="J15" s="9"/>
      <c r="K15" s="9"/>
      <c r="L15" s="48"/>
      <c r="M15" s="11"/>
      <c r="N15" s="36" t="s">
        <v>26</v>
      </c>
      <c r="O15" s="2"/>
    </row>
    <row r="16" spans="1:15" ht="15.75" x14ac:dyDescent="0.2">
      <c r="A16" s="35" t="s">
        <v>27</v>
      </c>
      <c r="B16" s="50">
        <v>449</v>
      </c>
      <c r="C16" s="51">
        <v>2424</v>
      </c>
      <c r="D16" s="51">
        <v>297408</v>
      </c>
      <c r="E16" s="51">
        <v>268711</v>
      </c>
      <c r="F16" s="51">
        <v>5583</v>
      </c>
      <c r="G16" s="52">
        <v>232187</v>
      </c>
      <c r="H16" s="51">
        <v>8542</v>
      </c>
      <c r="I16" s="51">
        <v>1822</v>
      </c>
      <c r="J16" s="53">
        <v>477</v>
      </c>
      <c r="K16" s="51">
        <v>12637</v>
      </c>
      <c r="L16" s="54">
        <v>18.399999999999999</v>
      </c>
      <c r="M16" s="11">
        <f>D16/(J16+K16)</f>
        <v>22.678664023181334</v>
      </c>
      <c r="N16" s="35" t="s">
        <v>27</v>
      </c>
      <c r="O16" s="2"/>
    </row>
    <row r="17" spans="1:15" ht="15.75" x14ac:dyDescent="0.2">
      <c r="A17" s="35" t="s">
        <v>28</v>
      </c>
      <c r="B17" s="10">
        <v>149</v>
      </c>
      <c r="C17" s="10">
        <v>2580</v>
      </c>
      <c r="D17" s="10">
        <v>166128</v>
      </c>
      <c r="E17" s="10">
        <v>36577</v>
      </c>
      <c r="F17" s="10">
        <v>4099</v>
      </c>
      <c r="G17" s="10">
        <v>78904</v>
      </c>
      <c r="H17" s="10">
        <v>4024</v>
      </c>
      <c r="I17" s="10">
        <v>1842</v>
      </c>
      <c r="J17" s="9">
        <v>107</v>
      </c>
      <c r="K17" s="10">
        <v>1703</v>
      </c>
      <c r="L17" s="48">
        <v>4</v>
      </c>
      <c r="M17" s="11">
        <f>D17/(J17+K17)</f>
        <v>91.783425414364643</v>
      </c>
      <c r="N17" s="35" t="s">
        <v>28</v>
      </c>
      <c r="O17" s="2"/>
    </row>
    <row r="18" spans="1:15" ht="15.75" x14ac:dyDescent="0.2">
      <c r="A18" s="35" t="s">
        <v>29</v>
      </c>
      <c r="B18" s="55">
        <v>279</v>
      </c>
      <c r="C18" s="55">
        <v>3070</v>
      </c>
      <c r="D18" s="56">
        <v>254251</v>
      </c>
      <c r="E18" s="57">
        <v>188569</v>
      </c>
      <c r="F18" s="57">
        <v>5214</v>
      </c>
      <c r="G18" s="55">
        <v>143840</v>
      </c>
      <c r="H18" s="55">
        <v>2343</v>
      </c>
      <c r="I18" s="55">
        <v>6181</v>
      </c>
      <c r="J18" s="55">
        <v>245</v>
      </c>
      <c r="K18" s="55">
        <v>7678</v>
      </c>
      <c r="L18" s="58">
        <v>13.31</v>
      </c>
      <c r="M18" s="58">
        <f>D14/(J14+K14)</f>
        <v>35.195323741007194</v>
      </c>
      <c r="N18" s="42" t="s">
        <v>29</v>
      </c>
      <c r="O18" s="2"/>
    </row>
    <row r="19" spans="1:15" ht="15.75" x14ac:dyDescent="0.2">
      <c r="A19" s="35" t="s">
        <v>30</v>
      </c>
      <c r="B19" s="10">
        <v>417</v>
      </c>
      <c r="C19" s="10">
        <v>3365</v>
      </c>
      <c r="D19" s="10">
        <v>232193</v>
      </c>
      <c r="E19" s="10">
        <v>146192</v>
      </c>
      <c r="F19" s="10">
        <v>3805</v>
      </c>
      <c r="G19" s="10">
        <v>187204</v>
      </c>
      <c r="H19" s="10">
        <v>4257</v>
      </c>
      <c r="I19" s="10">
        <v>4883</v>
      </c>
      <c r="J19" s="9">
        <v>177</v>
      </c>
      <c r="K19" s="10">
        <v>5155</v>
      </c>
      <c r="L19" s="48">
        <v>12.1</v>
      </c>
      <c r="M19" s="11">
        <f t="shared" ref="M19:M26" si="1">D19/(J19+K19)</f>
        <v>43.547074268567144</v>
      </c>
      <c r="N19" s="35" t="s">
        <v>30</v>
      </c>
      <c r="O19" s="2"/>
    </row>
    <row r="20" spans="1:15" ht="15.75" x14ac:dyDescent="0.2">
      <c r="A20" s="35" t="s">
        <v>31</v>
      </c>
      <c r="B20" s="10">
        <v>155</v>
      </c>
      <c r="C20" s="10">
        <v>0</v>
      </c>
      <c r="D20" s="10">
        <v>84237</v>
      </c>
      <c r="E20" s="10">
        <v>71305</v>
      </c>
      <c r="F20" s="10">
        <v>1681</v>
      </c>
      <c r="G20" s="10">
        <v>65778</v>
      </c>
      <c r="H20" s="10">
        <v>1477</v>
      </c>
      <c r="I20" s="10">
        <v>2667</v>
      </c>
      <c r="J20" s="9">
        <v>122</v>
      </c>
      <c r="K20" s="10">
        <v>3092</v>
      </c>
      <c r="L20" s="48">
        <v>5.5</v>
      </c>
      <c r="M20" s="11">
        <f t="shared" si="1"/>
        <v>26.209396390790292</v>
      </c>
      <c r="N20" s="35" t="s">
        <v>31</v>
      </c>
      <c r="O20" s="2"/>
    </row>
    <row r="21" spans="1:15" ht="15.75" x14ac:dyDescent="0.2">
      <c r="A21" s="35" t="s">
        <v>32</v>
      </c>
      <c r="B21" s="10">
        <v>480</v>
      </c>
      <c r="C21" s="10">
        <v>3120</v>
      </c>
      <c r="D21" s="10">
        <v>125613</v>
      </c>
      <c r="E21" s="10">
        <v>99919</v>
      </c>
      <c r="F21" s="10">
        <v>1455</v>
      </c>
      <c r="G21" s="10">
        <v>78189</v>
      </c>
      <c r="H21" s="10">
        <v>1133</v>
      </c>
      <c r="I21" s="9">
        <v>615</v>
      </c>
      <c r="J21" s="9">
        <v>104</v>
      </c>
      <c r="K21" s="10">
        <v>3633</v>
      </c>
      <c r="L21" s="48">
        <v>6.9</v>
      </c>
      <c r="M21" s="11">
        <f t="shared" si="1"/>
        <v>33.613326197484611</v>
      </c>
      <c r="N21" s="35" t="s">
        <v>32</v>
      </c>
      <c r="O21" s="2"/>
    </row>
    <row r="22" spans="1:15" ht="16.5" thickBot="1" x14ac:dyDescent="0.25">
      <c r="A22" s="35" t="s">
        <v>33</v>
      </c>
      <c r="B22" s="10">
        <v>244</v>
      </c>
      <c r="C22" s="10">
        <v>2499</v>
      </c>
      <c r="D22" s="10">
        <v>114635</v>
      </c>
      <c r="E22" s="10">
        <v>109578</v>
      </c>
      <c r="F22" s="10">
        <v>1821</v>
      </c>
      <c r="G22" s="10">
        <v>115731</v>
      </c>
      <c r="H22" s="10">
        <v>4630</v>
      </c>
      <c r="I22" s="11">
        <v>10241</v>
      </c>
      <c r="J22" s="9">
        <v>160</v>
      </c>
      <c r="K22" s="10">
        <v>6520</v>
      </c>
      <c r="L22" s="48">
        <v>11.5</v>
      </c>
      <c r="M22" s="14">
        <f t="shared" si="1"/>
        <v>17.160928143712574</v>
      </c>
      <c r="N22" s="35" t="s">
        <v>33</v>
      </c>
      <c r="O22" s="2"/>
    </row>
    <row r="23" spans="1:15" ht="16.5" thickBot="1" x14ac:dyDescent="0.3">
      <c r="A23" s="43" t="s">
        <v>66</v>
      </c>
      <c r="B23" s="16">
        <f t="shared" ref="B23:L23" si="2">SUM(B6:B22)</f>
        <v>3225.7200000000003</v>
      </c>
      <c r="C23" s="16">
        <f t="shared" si="2"/>
        <v>30847</v>
      </c>
      <c r="D23" s="16">
        <f t="shared" si="2"/>
        <v>2844104</v>
      </c>
      <c r="E23" s="16">
        <f t="shared" si="2"/>
        <v>1426447</v>
      </c>
      <c r="F23" s="16">
        <f t="shared" si="2"/>
        <v>58855</v>
      </c>
      <c r="G23" s="16">
        <f t="shared" si="2"/>
        <v>1431489</v>
      </c>
      <c r="H23" s="16">
        <f t="shared" si="2"/>
        <v>60931</v>
      </c>
      <c r="I23" s="16">
        <f t="shared" si="2"/>
        <v>64622</v>
      </c>
      <c r="J23" s="16">
        <f t="shared" si="2"/>
        <v>2033.42</v>
      </c>
      <c r="K23" s="16">
        <f t="shared" si="2"/>
        <v>60197</v>
      </c>
      <c r="L23" s="17">
        <f t="shared" si="2"/>
        <v>115.67</v>
      </c>
      <c r="M23" s="18">
        <f t="shared" si="1"/>
        <v>45.702792942744082</v>
      </c>
      <c r="N23" s="44" t="s">
        <v>34</v>
      </c>
      <c r="O23" s="1"/>
    </row>
    <row r="24" spans="1:15" ht="15.75" x14ac:dyDescent="0.25">
      <c r="A24" s="1" t="s">
        <v>62</v>
      </c>
      <c r="B24" s="21">
        <f>SUM(B9,B10,B14,B15,E16,B18,B19,B20,B21,B22)</f>
        <v>270554.71999999997</v>
      </c>
      <c r="C24" s="21">
        <f>SUM(C9,C10,C14,C15,C16,C18,C19,C20,C21,C22)</f>
        <v>19713</v>
      </c>
      <c r="D24" s="21">
        <f>SUM(D9,D10,D14,D15,D16,D18,D19,D20,D21,D22)</f>
        <v>1431222</v>
      </c>
      <c r="E24" s="21">
        <f>SUM(E9,E10,E14,E15,E16,E18,E19,E20,E22,E21)</f>
        <v>1125836</v>
      </c>
      <c r="F24" s="21">
        <f t="shared" ref="F24:L24" si="3">SUM(F9,F10,F14,F15,F16,F18,F19,F20,F21,F22)</f>
        <v>25960</v>
      </c>
      <c r="G24" s="21">
        <f t="shared" si="3"/>
        <v>1012495</v>
      </c>
      <c r="H24" s="21">
        <f t="shared" si="3"/>
        <v>29453</v>
      </c>
      <c r="I24" s="21">
        <f t="shared" si="3"/>
        <v>36584</v>
      </c>
      <c r="J24" s="21">
        <f t="shared" si="3"/>
        <v>1478.92</v>
      </c>
      <c r="K24" s="21">
        <f t="shared" si="3"/>
        <v>47841</v>
      </c>
      <c r="L24" s="20">
        <f t="shared" si="3"/>
        <v>84.210000000000008</v>
      </c>
      <c r="M24" s="22">
        <f t="shared" si="1"/>
        <v>29.019146827488772</v>
      </c>
      <c r="N24" s="1" t="s">
        <v>62</v>
      </c>
      <c r="O24" s="2"/>
    </row>
    <row r="25" spans="1:15" ht="15.75" x14ac:dyDescent="0.25">
      <c r="A25" s="1" t="s">
        <v>36</v>
      </c>
      <c r="B25" s="59" t="s">
        <v>37</v>
      </c>
      <c r="C25" s="59" t="s">
        <v>37</v>
      </c>
      <c r="D25" s="21">
        <v>24768</v>
      </c>
      <c r="E25" s="60" t="s">
        <v>37</v>
      </c>
      <c r="F25" s="59" t="s">
        <v>37</v>
      </c>
      <c r="G25" s="21">
        <v>21733</v>
      </c>
      <c r="H25" s="21">
        <v>1324</v>
      </c>
      <c r="I25" s="21">
        <v>2133</v>
      </c>
      <c r="J25" s="20">
        <v>31</v>
      </c>
      <c r="K25" s="20">
        <v>2002</v>
      </c>
      <c r="L25" s="20">
        <v>2.16</v>
      </c>
      <c r="M25" s="34">
        <f t="shared" si="1"/>
        <v>12.1829808165273</v>
      </c>
      <c r="N25" s="1" t="s">
        <v>36</v>
      </c>
      <c r="O25" s="2"/>
    </row>
    <row r="26" spans="1:15" ht="15.75" x14ac:dyDescent="0.25">
      <c r="A26" s="1" t="s">
        <v>38</v>
      </c>
      <c r="B26" s="21">
        <v>79</v>
      </c>
      <c r="C26" s="21">
        <v>0</v>
      </c>
      <c r="D26" s="21">
        <v>27025</v>
      </c>
      <c r="E26" s="21">
        <v>28258</v>
      </c>
      <c r="F26" s="21">
        <v>873</v>
      </c>
      <c r="G26" s="21">
        <v>37200</v>
      </c>
      <c r="H26" s="21">
        <v>0</v>
      </c>
      <c r="I26" s="21">
        <v>0</v>
      </c>
      <c r="J26" s="21">
        <v>33</v>
      </c>
      <c r="K26" s="21">
        <v>1026</v>
      </c>
      <c r="L26" s="21">
        <v>2</v>
      </c>
      <c r="M26" s="22">
        <f t="shared" si="1"/>
        <v>25.519357884796978</v>
      </c>
      <c r="N26" s="1" t="s">
        <v>38</v>
      </c>
      <c r="O26" s="2"/>
    </row>
    <row r="40" spans="6:7" x14ac:dyDescent="0.2">
      <c r="F40" s="61"/>
      <c r="G40" s="61"/>
    </row>
  </sheetData>
  <sheetProtection algorithmName="SHA-512" hashValue="kXYe6SDwkXm1C/Za/Kmt1BLP496WfLuZAqCvTXKbKyDIUq63uhWOpjRbGnn0rqSdfLEc4frI3um/vIP5Es8A1Q==" saltValue="0xOuXGAKBnuBIuL6S6C2yA==" spinCount="100000" sheet="1" objects="1" scenarios="1"/>
  <customSheetViews>
    <customSheetView guid="{F6F3343A-3EAF-4FE4-9EC1-9AFCDA7376E2}" scale="75" showRuler="0">
      <selection activeCell="D23" sqref="D2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1">
    <mergeCell ref="A1:F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5"/>
  <dimension ref="A1:O25"/>
  <sheetViews>
    <sheetView topLeftCell="B1" zoomScale="75" workbookViewId="0">
      <selection activeCell="G52" sqref="G52"/>
    </sheetView>
  </sheetViews>
  <sheetFormatPr baseColWidth="10" defaultRowHeight="12.75" x14ac:dyDescent="0.2"/>
  <cols>
    <col min="1" max="1" width="26.5703125" bestFit="1" customWidth="1"/>
    <col min="2" max="2" width="15" bestFit="1" customWidth="1"/>
    <col min="3" max="3" width="16.5703125" bestFit="1" customWidth="1"/>
    <col min="4" max="4" width="13.7109375" bestFit="1" customWidth="1"/>
    <col min="5" max="5" width="14.42578125" bestFit="1" customWidth="1"/>
    <col min="6" max="6" width="11.5703125" bestFit="1" customWidth="1"/>
    <col min="7" max="7" width="12.140625" bestFit="1" customWidth="1"/>
    <col min="10" max="10" width="11.5703125" bestFit="1" customWidth="1"/>
    <col min="11" max="11" width="10.5703125" bestFit="1" customWidth="1"/>
    <col min="12" max="12" width="13.7109375" bestFit="1" customWidth="1"/>
    <col min="13" max="13" width="21" bestFit="1" customWidth="1"/>
  </cols>
  <sheetData>
    <row r="1" spans="1:15" ht="15.75" x14ac:dyDescent="0.25">
      <c r="A1" s="429" t="s">
        <v>67</v>
      </c>
      <c r="B1" s="429"/>
      <c r="C1" s="429"/>
      <c r="D1" s="429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1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2" t="s">
        <v>1</v>
      </c>
      <c r="N3" s="2"/>
      <c r="O3" s="2"/>
    </row>
    <row r="4" spans="1:15" ht="78.75" x14ac:dyDescent="0.2">
      <c r="A4" s="35"/>
      <c r="B4" s="6" t="s">
        <v>39</v>
      </c>
      <c r="C4" s="6" t="s">
        <v>40</v>
      </c>
      <c r="D4" s="6" t="s">
        <v>2</v>
      </c>
      <c r="E4" s="6" t="s">
        <v>63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3</v>
      </c>
      <c r="K4" s="6" t="s">
        <v>4</v>
      </c>
      <c r="L4" s="6" t="s">
        <v>68</v>
      </c>
      <c r="M4" s="7" t="s">
        <v>59</v>
      </c>
      <c r="N4" s="36"/>
      <c r="O4" s="2"/>
    </row>
    <row r="5" spans="1:15" ht="30" x14ac:dyDescent="0.2">
      <c r="A5" s="35"/>
      <c r="B5" s="7" t="s">
        <v>48</v>
      </c>
      <c r="C5" s="7" t="s">
        <v>49</v>
      </c>
      <c r="D5" s="7" t="s">
        <v>50</v>
      </c>
      <c r="E5" s="7" t="s">
        <v>65</v>
      </c>
      <c r="F5" s="7" t="s">
        <v>51</v>
      </c>
      <c r="G5" s="7" t="s">
        <v>52</v>
      </c>
      <c r="H5" s="7" t="s">
        <v>53</v>
      </c>
      <c r="I5" s="7" t="s">
        <v>54</v>
      </c>
      <c r="J5" s="7" t="s">
        <v>55</v>
      </c>
      <c r="K5" s="7" t="s">
        <v>56</v>
      </c>
      <c r="L5" s="7" t="s">
        <v>57</v>
      </c>
      <c r="M5" s="7" t="s">
        <v>16</v>
      </c>
      <c r="N5" s="36"/>
      <c r="O5" s="2"/>
    </row>
    <row r="6" spans="1:15" ht="15.75" x14ac:dyDescent="0.2">
      <c r="A6" s="35" t="s">
        <v>17</v>
      </c>
      <c r="B6" s="9">
        <v>154</v>
      </c>
      <c r="C6" s="10">
        <v>1371</v>
      </c>
      <c r="D6" s="10">
        <v>134596</v>
      </c>
      <c r="E6" s="10">
        <v>52020</v>
      </c>
      <c r="F6" s="10">
        <v>2675</v>
      </c>
      <c r="G6" s="10">
        <v>54735</v>
      </c>
      <c r="H6" s="10">
        <v>5315</v>
      </c>
      <c r="I6" s="10">
        <v>3509</v>
      </c>
      <c r="J6" s="9">
        <v>57.5</v>
      </c>
      <c r="K6" s="10">
        <v>1586</v>
      </c>
      <c r="L6" s="9">
        <v>5</v>
      </c>
      <c r="M6" s="11">
        <f t="shared" ref="M6:M14" si="0">D6/(J6+K6)</f>
        <v>81.895953757225428</v>
      </c>
      <c r="N6" s="35" t="s">
        <v>17</v>
      </c>
      <c r="O6" s="2"/>
    </row>
    <row r="7" spans="1:15" ht="15.75" x14ac:dyDescent="0.2">
      <c r="A7" s="35" t="s">
        <v>18</v>
      </c>
      <c r="B7" s="9">
        <v>136</v>
      </c>
      <c r="C7" s="10">
        <v>1371</v>
      </c>
      <c r="D7" s="10">
        <v>180785</v>
      </c>
      <c r="E7" s="10">
        <v>36134</v>
      </c>
      <c r="F7" s="10">
        <v>4156</v>
      </c>
      <c r="G7" s="10">
        <v>67204</v>
      </c>
      <c r="H7" s="10">
        <v>4343</v>
      </c>
      <c r="I7" s="10">
        <v>2568</v>
      </c>
      <c r="J7" s="9">
        <v>42</v>
      </c>
      <c r="K7" s="10">
        <v>1277</v>
      </c>
      <c r="L7" s="9">
        <v>4.5</v>
      </c>
      <c r="M7" s="11">
        <f t="shared" si="0"/>
        <v>137.06216830932524</v>
      </c>
      <c r="N7" s="35" t="s">
        <v>18</v>
      </c>
      <c r="O7" s="2"/>
    </row>
    <row r="8" spans="1:15" ht="15.75" x14ac:dyDescent="0.2">
      <c r="A8" s="35" t="s">
        <v>19</v>
      </c>
      <c r="B8" s="9">
        <v>160</v>
      </c>
      <c r="C8" s="9">
        <v>1</v>
      </c>
      <c r="D8" s="10">
        <v>211516</v>
      </c>
      <c r="E8" s="10">
        <v>32703</v>
      </c>
      <c r="F8" s="10">
        <v>4228</v>
      </c>
      <c r="G8" s="10">
        <v>41695</v>
      </c>
      <c r="H8" s="10">
        <v>4406</v>
      </c>
      <c r="I8" s="10">
        <v>4456</v>
      </c>
      <c r="J8" s="9">
        <v>45</v>
      </c>
      <c r="K8" s="10">
        <v>1203</v>
      </c>
      <c r="L8" s="9">
        <v>3</v>
      </c>
      <c r="M8" s="11">
        <f t="shared" si="0"/>
        <v>169.48397435897436</v>
      </c>
      <c r="N8" s="35" t="s">
        <v>19</v>
      </c>
      <c r="O8" s="2"/>
    </row>
    <row r="9" spans="1:15" ht="15.75" x14ac:dyDescent="0.2">
      <c r="A9" s="35" t="s">
        <v>20</v>
      </c>
      <c r="B9" s="9">
        <v>170</v>
      </c>
      <c r="C9" s="9">
        <v>3</v>
      </c>
      <c r="D9" s="10">
        <v>135057</v>
      </c>
      <c r="E9" s="10">
        <v>101182</v>
      </c>
      <c r="F9" s="10">
        <v>2107</v>
      </c>
      <c r="G9" s="10">
        <v>84398</v>
      </c>
      <c r="H9" s="10">
        <v>736</v>
      </c>
      <c r="I9" s="10">
        <v>2296</v>
      </c>
      <c r="J9" s="9">
        <v>121</v>
      </c>
      <c r="K9" s="10">
        <v>3597</v>
      </c>
      <c r="L9" s="9">
        <v>7</v>
      </c>
      <c r="M9" s="11">
        <f t="shared" si="0"/>
        <v>36.325174825174827</v>
      </c>
      <c r="N9" s="35" t="s">
        <v>20</v>
      </c>
      <c r="O9" s="2"/>
    </row>
    <row r="10" spans="1:15" ht="15.75" x14ac:dyDescent="0.2">
      <c r="A10" s="35" t="s">
        <v>21</v>
      </c>
      <c r="B10" s="9">
        <v>173</v>
      </c>
      <c r="C10" s="10">
        <v>1371</v>
      </c>
      <c r="D10" s="10">
        <v>70069</v>
      </c>
      <c r="E10" s="10">
        <v>73646</v>
      </c>
      <c r="F10" s="10">
        <v>1153</v>
      </c>
      <c r="G10" s="10">
        <v>46687</v>
      </c>
      <c r="H10" s="10">
        <v>2829</v>
      </c>
      <c r="I10" s="10">
        <v>3784</v>
      </c>
      <c r="J10" s="9">
        <v>93</v>
      </c>
      <c r="K10" s="10">
        <v>2688</v>
      </c>
      <c r="L10" s="9">
        <v>4.5</v>
      </c>
      <c r="M10" s="11">
        <f t="shared" si="0"/>
        <v>25.195613088816973</v>
      </c>
      <c r="N10" s="35" t="s">
        <v>21</v>
      </c>
      <c r="O10" s="2"/>
    </row>
    <row r="11" spans="1:15" ht="15.75" x14ac:dyDescent="0.2">
      <c r="A11" s="35" t="s">
        <v>22</v>
      </c>
      <c r="B11" s="9">
        <v>100</v>
      </c>
      <c r="C11" s="10">
        <v>1767</v>
      </c>
      <c r="D11" s="10">
        <v>157170</v>
      </c>
      <c r="E11" s="10">
        <v>46616</v>
      </c>
      <c r="F11" s="10">
        <v>3793</v>
      </c>
      <c r="G11" s="10">
        <v>48883</v>
      </c>
      <c r="H11" s="10">
        <v>3019</v>
      </c>
      <c r="I11" s="10">
        <v>2592</v>
      </c>
      <c r="J11" s="9">
        <v>146</v>
      </c>
      <c r="K11" s="10">
        <v>2252</v>
      </c>
      <c r="L11" s="9">
        <v>5</v>
      </c>
      <c r="M11" s="11">
        <f t="shared" si="0"/>
        <v>65.542118432026683</v>
      </c>
      <c r="N11" s="35" t="s">
        <v>22</v>
      </c>
      <c r="O11" s="2"/>
    </row>
    <row r="12" spans="1:15" ht="15.75" x14ac:dyDescent="0.2">
      <c r="A12" s="35" t="s">
        <v>23</v>
      </c>
      <c r="B12" s="9">
        <v>123</v>
      </c>
      <c r="C12" s="10">
        <v>1371</v>
      </c>
      <c r="D12" s="10">
        <v>200492</v>
      </c>
      <c r="E12" s="10">
        <v>37078</v>
      </c>
      <c r="F12" s="10">
        <v>4771</v>
      </c>
      <c r="G12" s="10">
        <v>63269</v>
      </c>
      <c r="H12" s="10">
        <v>2601</v>
      </c>
      <c r="I12" s="10">
        <v>3078</v>
      </c>
      <c r="J12" s="9">
        <v>68</v>
      </c>
      <c r="K12" s="10">
        <v>1522</v>
      </c>
      <c r="L12" s="9">
        <v>4.5</v>
      </c>
      <c r="M12" s="11">
        <f t="shared" si="0"/>
        <v>126.09559748427672</v>
      </c>
      <c r="N12" s="35" t="s">
        <v>23</v>
      </c>
      <c r="O12" s="2"/>
    </row>
    <row r="13" spans="1:15" ht="15.75" x14ac:dyDescent="0.2">
      <c r="A13" s="35" t="s">
        <v>24</v>
      </c>
      <c r="B13" s="9">
        <v>207</v>
      </c>
      <c r="C13" s="10">
        <v>1786</v>
      </c>
      <c r="D13" s="10">
        <v>304849</v>
      </c>
      <c r="E13" s="10">
        <v>33285</v>
      </c>
      <c r="F13" s="10">
        <v>5187</v>
      </c>
      <c r="G13" s="10">
        <v>68488</v>
      </c>
      <c r="H13" s="10">
        <v>2655</v>
      </c>
      <c r="I13" s="10">
        <v>5814</v>
      </c>
      <c r="J13" s="9">
        <v>59</v>
      </c>
      <c r="K13" s="10">
        <v>1788</v>
      </c>
      <c r="L13" s="9">
        <v>5</v>
      </c>
      <c r="M13" s="11">
        <f t="shared" si="0"/>
        <v>165.05089334055225</v>
      </c>
      <c r="N13" s="35" t="s">
        <v>24</v>
      </c>
      <c r="O13" s="2"/>
    </row>
    <row r="14" spans="1:15" ht="15.75" x14ac:dyDescent="0.2">
      <c r="A14" s="35" t="s">
        <v>25</v>
      </c>
      <c r="B14" s="9">
        <v>194</v>
      </c>
      <c r="C14" s="10">
        <v>2036</v>
      </c>
      <c r="D14" s="10">
        <v>96023</v>
      </c>
      <c r="E14" s="10">
        <v>68740</v>
      </c>
      <c r="F14" s="10">
        <v>2166</v>
      </c>
      <c r="G14" s="10">
        <v>66957</v>
      </c>
      <c r="H14" s="10">
        <v>2932</v>
      </c>
      <c r="I14" s="10">
        <v>3498</v>
      </c>
      <c r="J14" s="9">
        <v>70</v>
      </c>
      <c r="K14" s="10">
        <v>2650</v>
      </c>
      <c r="L14" s="9">
        <v>5</v>
      </c>
      <c r="M14" s="11">
        <f t="shared" si="0"/>
        <v>35.302573529411767</v>
      </c>
      <c r="N14" s="35" t="s">
        <v>25</v>
      </c>
      <c r="O14" s="2"/>
    </row>
    <row r="15" spans="1:15" ht="15" x14ac:dyDescent="0.2">
      <c r="A15" s="36" t="s">
        <v>26</v>
      </c>
      <c r="B15" s="9"/>
      <c r="C15" s="9"/>
      <c r="D15" s="9"/>
      <c r="E15" s="10"/>
      <c r="F15" s="9"/>
      <c r="G15" s="9"/>
      <c r="H15" s="9"/>
      <c r="I15" s="9"/>
      <c r="J15" s="9"/>
      <c r="K15" s="9"/>
      <c r="L15" s="9"/>
      <c r="M15" s="11"/>
      <c r="N15" s="36" t="s">
        <v>26</v>
      </c>
      <c r="O15" s="2"/>
    </row>
    <row r="16" spans="1:15" ht="15.75" x14ac:dyDescent="0.2">
      <c r="A16" s="35" t="s">
        <v>27</v>
      </c>
      <c r="B16" s="9">
        <v>447</v>
      </c>
      <c r="C16" s="10">
        <v>3265</v>
      </c>
      <c r="D16" s="10">
        <v>357353</v>
      </c>
      <c r="E16" s="10">
        <v>264472</v>
      </c>
      <c r="F16" s="10">
        <v>7037</v>
      </c>
      <c r="G16" s="46">
        <v>235707</v>
      </c>
      <c r="H16" s="10">
        <v>6040</v>
      </c>
      <c r="I16" s="10">
        <v>1810</v>
      </c>
      <c r="J16" s="9">
        <v>477</v>
      </c>
      <c r="K16" s="10">
        <v>13476</v>
      </c>
      <c r="L16" s="9">
        <v>18.399999999999999</v>
      </c>
      <c r="M16" s="11">
        <v>25.61</v>
      </c>
      <c r="N16" s="35" t="s">
        <v>27</v>
      </c>
      <c r="O16" s="2"/>
    </row>
    <row r="17" spans="1:15" ht="15.75" x14ac:dyDescent="0.2">
      <c r="A17" s="35" t="s">
        <v>28</v>
      </c>
      <c r="B17" s="9">
        <v>134</v>
      </c>
      <c r="C17" s="10">
        <v>1371</v>
      </c>
      <c r="D17" s="10">
        <v>141452</v>
      </c>
      <c r="E17" s="10">
        <v>33482</v>
      </c>
      <c r="F17" s="10">
        <v>3553</v>
      </c>
      <c r="G17" s="10">
        <v>72891</v>
      </c>
      <c r="H17" s="10">
        <v>5356</v>
      </c>
      <c r="I17" s="10">
        <v>1790</v>
      </c>
      <c r="J17" s="9">
        <v>37</v>
      </c>
      <c r="K17" s="10">
        <v>1704</v>
      </c>
      <c r="L17" s="9">
        <v>3</v>
      </c>
      <c r="M17" s="11">
        <f t="shared" ref="M17:M25" si="1">D17/(J17+K17)</f>
        <v>81.247558874210227</v>
      </c>
      <c r="N17" s="35" t="s">
        <v>28</v>
      </c>
      <c r="O17" s="2"/>
    </row>
    <row r="18" spans="1:15" ht="15.75" x14ac:dyDescent="0.2">
      <c r="A18" s="35" t="s">
        <v>29</v>
      </c>
      <c r="B18" s="9">
        <v>289</v>
      </c>
      <c r="C18" s="39">
        <v>2621</v>
      </c>
      <c r="D18" s="33">
        <v>181916</v>
      </c>
      <c r="E18" s="33">
        <v>185734</v>
      </c>
      <c r="F18" s="39">
        <v>2750</v>
      </c>
      <c r="G18" s="39">
        <v>149762</v>
      </c>
      <c r="H18" s="39">
        <v>2229</v>
      </c>
      <c r="I18" s="39">
        <v>5229</v>
      </c>
      <c r="J18" s="40">
        <v>247</v>
      </c>
      <c r="K18" s="39">
        <v>7542</v>
      </c>
      <c r="L18" s="41">
        <v>12.94</v>
      </c>
      <c r="M18" s="11">
        <f t="shared" si="1"/>
        <v>23.35550134805495</v>
      </c>
      <c r="N18" s="42" t="s">
        <v>29</v>
      </c>
      <c r="O18" s="2"/>
    </row>
    <row r="19" spans="1:15" ht="15.75" x14ac:dyDescent="0.2">
      <c r="A19" s="35" t="s">
        <v>30</v>
      </c>
      <c r="B19" s="9">
        <v>408</v>
      </c>
      <c r="C19" s="10">
        <v>3185</v>
      </c>
      <c r="D19" s="10">
        <v>299178</v>
      </c>
      <c r="E19" s="10">
        <v>142894</v>
      </c>
      <c r="F19" s="10">
        <v>4910</v>
      </c>
      <c r="G19" s="10">
        <v>188552</v>
      </c>
      <c r="H19" s="10">
        <v>4092</v>
      </c>
      <c r="I19" s="10">
        <v>4402</v>
      </c>
      <c r="J19" s="9">
        <v>177</v>
      </c>
      <c r="K19" s="10">
        <v>5109</v>
      </c>
      <c r="L19" s="9">
        <v>12</v>
      </c>
      <c r="M19" s="11">
        <f t="shared" si="1"/>
        <v>56.59818388195233</v>
      </c>
      <c r="N19" s="35" t="s">
        <v>30</v>
      </c>
      <c r="O19" s="2"/>
    </row>
    <row r="20" spans="1:15" ht="15.75" x14ac:dyDescent="0.2">
      <c r="A20" s="35" t="s">
        <v>31</v>
      </c>
      <c r="B20" s="9">
        <v>153</v>
      </c>
      <c r="C20" s="10">
        <v>1194</v>
      </c>
      <c r="D20" s="10">
        <v>57563</v>
      </c>
      <c r="E20" s="10">
        <v>68908</v>
      </c>
      <c r="F20" s="10">
        <v>2413</v>
      </c>
      <c r="G20" s="10">
        <v>69206</v>
      </c>
      <c r="H20" s="10">
        <v>1371</v>
      </c>
      <c r="I20" s="10">
        <v>2273</v>
      </c>
      <c r="J20" s="9">
        <v>120</v>
      </c>
      <c r="K20" s="10">
        <v>3503</v>
      </c>
      <c r="L20" s="9">
        <v>5.5</v>
      </c>
      <c r="M20" s="11">
        <f t="shared" si="1"/>
        <v>15.888214187137731</v>
      </c>
      <c r="N20" s="35" t="s">
        <v>31</v>
      </c>
      <c r="O20" s="2"/>
    </row>
    <row r="21" spans="1:15" ht="15.75" x14ac:dyDescent="0.2">
      <c r="A21" s="35" t="s">
        <v>32</v>
      </c>
      <c r="B21" s="9">
        <v>821</v>
      </c>
      <c r="C21" s="10">
        <v>2543</v>
      </c>
      <c r="D21" s="10">
        <v>115603</v>
      </c>
      <c r="E21" s="10">
        <v>97304</v>
      </c>
      <c r="F21" s="10">
        <v>2470</v>
      </c>
      <c r="G21" s="10">
        <v>74064</v>
      </c>
      <c r="H21" s="10">
        <v>1675</v>
      </c>
      <c r="I21" s="9">
        <v>475</v>
      </c>
      <c r="J21" s="9">
        <v>103.5</v>
      </c>
      <c r="K21" s="10">
        <v>3534</v>
      </c>
      <c r="L21" s="9">
        <v>6.5</v>
      </c>
      <c r="M21" s="11">
        <f t="shared" si="1"/>
        <v>31.780893470790378</v>
      </c>
      <c r="N21" s="35" t="s">
        <v>32</v>
      </c>
      <c r="O21" s="2"/>
    </row>
    <row r="22" spans="1:15" ht="16.5" thickBot="1" x14ac:dyDescent="0.25">
      <c r="A22" s="35" t="s">
        <v>33</v>
      </c>
      <c r="B22" s="12">
        <v>257</v>
      </c>
      <c r="C22" s="13">
        <v>2558</v>
      </c>
      <c r="D22" s="13">
        <v>129818</v>
      </c>
      <c r="E22" s="13">
        <v>116836</v>
      </c>
      <c r="F22" s="13">
        <v>2462</v>
      </c>
      <c r="G22" s="13">
        <v>97457</v>
      </c>
      <c r="H22" s="13">
        <v>3747</v>
      </c>
      <c r="I22" s="13">
        <v>8693</v>
      </c>
      <c r="J22" s="12">
        <v>162</v>
      </c>
      <c r="K22" s="13">
        <v>6471</v>
      </c>
      <c r="L22" s="47">
        <v>10.71</v>
      </c>
      <c r="M22" s="14">
        <f t="shared" si="1"/>
        <v>19.571536258103421</v>
      </c>
      <c r="N22" s="35" t="s">
        <v>33</v>
      </c>
      <c r="O22" s="2"/>
    </row>
    <row r="23" spans="1:15" ht="16.5" thickBot="1" x14ac:dyDescent="0.3">
      <c r="A23" s="43" t="s">
        <v>66</v>
      </c>
      <c r="B23" s="16">
        <f t="shared" ref="B23:L23" si="2">SUM(B6:B22)</f>
        <v>3926</v>
      </c>
      <c r="C23" s="16">
        <f t="shared" si="2"/>
        <v>27814</v>
      </c>
      <c r="D23" s="16">
        <f t="shared" si="2"/>
        <v>2773440</v>
      </c>
      <c r="E23" s="16">
        <f t="shared" si="2"/>
        <v>1391034</v>
      </c>
      <c r="F23" s="16">
        <f t="shared" si="2"/>
        <v>55831</v>
      </c>
      <c r="G23" s="16">
        <f t="shared" si="2"/>
        <v>1429955</v>
      </c>
      <c r="H23" s="16">
        <f t="shared" si="2"/>
        <v>53346</v>
      </c>
      <c r="I23" s="16">
        <f t="shared" si="2"/>
        <v>56267</v>
      </c>
      <c r="J23" s="16">
        <f t="shared" si="2"/>
        <v>2025</v>
      </c>
      <c r="K23" s="16">
        <f t="shared" si="2"/>
        <v>59902</v>
      </c>
      <c r="L23" s="17">
        <f t="shared" si="2"/>
        <v>112.55000000000001</v>
      </c>
      <c r="M23" s="18">
        <f t="shared" si="1"/>
        <v>44.785634698919694</v>
      </c>
      <c r="N23" s="44" t="s">
        <v>34</v>
      </c>
      <c r="O23" s="1"/>
    </row>
    <row r="24" spans="1:15" ht="15.75" x14ac:dyDescent="0.25">
      <c r="A24" s="1" t="s">
        <v>62</v>
      </c>
      <c r="B24" s="21">
        <f t="shared" ref="B24:L24" si="3">SUM(B9,B10,B14,B15,B16,B18,B19,B20,B21,B22)</f>
        <v>2912</v>
      </c>
      <c r="C24" s="21">
        <f t="shared" si="3"/>
        <v>18776</v>
      </c>
      <c r="D24" s="21">
        <f t="shared" si="3"/>
        <v>1442580</v>
      </c>
      <c r="E24" s="21">
        <f t="shared" si="3"/>
        <v>1119716</v>
      </c>
      <c r="F24" s="21">
        <f t="shared" si="3"/>
        <v>27468</v>
      </c>
      <c r="G24" s="21">
        <f t="shared" si="3"/>
        <v>1012790</v>
      </c>
      <c r="H24" s="21">
        <f t="shared" si="3"/>
        <v>25651</v>
      </c>
      <c r="I24" s="21">
        <f t="shared" si="3"/>
        <v>32460</v>
      </c>
      <c r="J24" s="21">
        <f t="shared" si="3"/>
        <v>1570.5</v>
      </c>
      <c r="K24" s="21">
        <f t="shared" si="3"/>
        <v>48570</v>
      </c>
      <c r="L24" s="20">
        <f t="shared" si="3"/>
        <v>82.550000000000011</v>
      </c>
      <c r="M24" s="22">
        <f t="shared" si="1"/>
        <v>28.770754180752085</v>
      </c>
      <c r="N24" s="1" t="s">
        <v>62</v>
      </c>
      <c r="O24" s="2"/>
    </row>
    <row r="25" spans="1:15" ht="15.75" x14ac:dyDescent="0.25">
      <c r="A25" s="1" t="s">
        <v>36</v>
      </c>
      <c r="B25" s="20">
        <v>177</v>
      </c>
      <c r="C25" s="20">
        <v>0</v>
      </c>
      <c r="D25" s="21">
        <v>25338</v>
      </c>
      <c r="E25" s="21">
        <v>42282</v>
      </c>
      <c r="F25" s="20">
        <v>834</v>
      </c>
      <c r="G25" s="21">
        <v>24626</v>
      </c>
      <c r="H25" s="21">
        <v>810</v>
      </c>
      <c r="I25" s="21">
        <v>1881</v>
      </c>
      <c r="J25" s="20">
        <v>24</v>
      </c>
      <c r="K25" s="20">
        <v>778</v>
      </c>
      <c r="L25" s="20">
        <v>2.16</v>
      </c>
      <c r="M25" s="34">
        <f t="shared" si="1"/>
        <v>31.593516209476309</v>
      </c>
      <c r="N25" s="1" t="s">
        <v>36</v>
      </c>
      <c r="O25" s="2"/>
    </row>
  </sheetData>
  <sheetProtection algorithmName="SHA-512" hashValue="2cC6DkWkCTwCgrqjnIaN1PgdweJAjMT8uNXNjcO0VPKq/MehFADBDa5jDy/YwP2XEzMKHg53fb5NB6elnmEG6w==" saltValue="s2cF+n56B7UFv5saG1AtAA==" spinCount="100000" sheet="1" objects="1" scenarios="1"/>
  <customSheetViews>
    <customSheetView guid="{F6F3343A-3EAF-4FE4-9EC1-9AFCDA7376E2}" scale="75" showRuler="0" topLeftCell="B1">
      <selection activeCell="G52" sqref="G52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workbookViewId="0">
      <pane xSplit="1" topLeftCell="B1" activePane="topRight" state="frozen"/>
      <selection pane="topRight" activeCell="X4" sqref="X4"/>
    </sheetView>
  </sheetViews>
  <sheetFormatPr baseColWidth="10" defaultRowHeight="12.75" outlineLevelCol="1" x14ac:dyDescent="0.2"/>
  <cols>
    <col min="1" max="1" width="25.85546875" style="358" bestFit="1" customWidth="1"/>
    <col min="2" max="2" width="9.42578125" customWidth="1"/>
    <col min="3" max="5" width="9.42578125" hidden="1" customWidth="1" outlineLevel="1"/>
    <col min="6" max="7" width="9" hidden="1" customWidth="1" outlineLevel="1"/>
    <col min="8" max="8" width="9.5703125" hidden="1" customWidth="1" outlineLevel="1"/>
    <col min="9" max="12" width="11.42578125" hidden="1" customWidth="1" outlineLevel="1"/>
    <col min="13" max="13" width="11.42578125" collapsed="1"/>
  </cols>
  <sheetData>
    <row r="1" spans="1:24" x14ac:dyDescent="0.2">
      <c r="A1" s="428" t="s">
        <v>150</v>
      </c>
      <c r="B1" s="428"/>
      <c r="C1" s="428"/>
      <c r="D1" s="428"/>
      <c r="E1" s="45"/>
      <c r="F1" s="45"/>
      <c r="G1" s="45"/>
      <c r="H1" s="45"/>
      <c r="I1" s="45"/>
    </row>
    <row r="3" spans="1:24" x14ac:dyDescent="0.2">
      <c r="A3" s="356"/>
      <c r="B3" s="396" t="s">
        <v>151</v>
      </c>
      <c r="C3" s="45">
        <v>2000</v>
      </c>
      <c r="D3" s="45">
        <v>2001</v>
      </c>
      <c r="E3" s="45">
        <v>2002</v>
      </c>
      <c r="F3" s="45">
        <v>2003</v>
      </c>
      <c r="G3" s="45">
        <v>2004</v>
      </c>
      <c r="H3" s="45">
        <v>2005</v>
      </c>
      <c r="I3" s="45">
        <v>2006</v>
      </c>
      <c r="J3" s="120">
        <v>2007</v>
      </c>
      <c r="K3" s="45">
        <v>2008</v>
      </c>
      <c r="L3" s="45">
        <v>2009</v>
      </c>
      <c r="M3" s="45">
        <v>2010</v>
      </c>
      <c r="N3" s="45">
        <v>2011</v>
      </c>
      <c r="O3" s="45">
        <v>2012</v>
      </c>
      <c r="P3" s="45">
        <v>2013</v>
      </c>
      <c r="Q3" s="45">
        <v>2014</v>
      </c>
      <c r="R3" s="292">
        <v>2015</v>
      </c>
      <c r="S3" s="347">
        <v>2016</v>
      </c>
      <c r="T3" s="354">
        <v>2017</v>
      </c>
      <c r="U3" s="366">
        <v>2018</v>
      </c>
      <c r="V3" s="370">
        <v>2019</v>
      </c>
      <c r="W3" s="394">
        <v>2020</v>
      </c>
      <c r="X3" s="420">
        <v>2021</v>
      </c>
    </row>
    <row r="4" spans="1:24" x14ac:dyDescent="0.2">
      <c r="A4" s="360" t="s">
        <v>110</v>
      </c>
      <c r="B4" s="122" t="s">
        <v>152</v>
      </c>
      <c r="C4" s="122">
        <f>Eckdaten_2000!L23</f>
        <v>65.89240152818428</v>
      </c>
      <c r="D4" s="123">
        <f>Eckdaten_2001!L23</f>
        <v>66.886530497929456</v>
      </c>
      <c r="E4" s="123">
        <f>Eckdaten_2002!L23</f>
        <v>56.953449076223194</v>
      </c>
      <c r="F4" s="123">
        <f>Eckdaten_2003!M23</f>
        <v>60.18869633257502</v>
      </c>
      <c r="G4" s="123">
        <f>Eckdaten_2004!M23</f>
        <v>44.45174565694046</v>
      </c>
      <c r="H4" s="124">
        <f>Eckdaten_2005!M23</f>
        <v>44.785634698919694</v>
      </c>
      <c r="I4" s="125">
        <f>Eckdaten_2006!M23</f>
        <v>45.702792942744082</v>
      </c>
      <c r="J4" s="123">
        <f>Eckdaten_2007!U23</f>
        <v>62.151854341409241</v>
      </c>
      <c r="K4" s="126">
        <f>Eckdaten_2008!U23</f>
        <v>69.473635014020999</v>
      </c>
      <c r="L4" s="283">
        <f>Eckdaten_2009!U23</f>
        <v>63.401713143168131</v>
      </c>
      <c r="M4" s="283">
        <f>Eckdaten_2010!U23</f>
        <v>59.856525834539482</v>
      </c>
      <c r="N4" s="283">
        <f>Eckdaten_2011!U23</f>
        <v>66.29642834868298</v>
      </c>
      <c r="O4" s="283">
        <f>Eckdaten_2012!U23</f>
        <v>69.515434841401685</v>
      </c>
      <c r="P4" s="283">
        <f>Eckdaten_2013!U23</f>
        <v>53.300821942691066</v>
      </c>
      <c r="Q4" s="283">
        <f>P5</f>
        <v>49.748454076811747</v>
      </c>
      <c r="R4" s="283">
        <f>Eckdaten_2015!V23</f>
        <v>66.183491026057794</v>
      </c>
      <c r="S4" s="283">
        <f>Eckdaten_2016!$V$23</f>
        <v>66.519240583852195</v>
      </c>
      <c r="T4" s="283">
        <f>Eckdaten_2017!$V$23</f>
        <v>71.259368694756574</v>
      </c>
      <c r="U4" s="283">
        <f>Eckdaten_2018!$V$23</f>
        <v>69.379479767250302</v>
      </c>
      <c r="V4" s="283">
        <f>Eckdaten_2019!$V$23</f>
        <v>70.509021414826194</v>
      </c>
      <c r="W4" s="283">
        <f>Eckdaten_2020!$V$23</f>
        <v>69.821156567184929</v>
      </c>
      <c r="X4" s="283">
        <f>Eckdaten_2021!$V$23</f>
        <v>74.439637513496848</v>
      </c>
    </row>
    <row r="5" spans="1:24" x14ac:dyDescent="0.2">
      <c r="A5" s="360" t="s">
        <v>111</v>
      </c>
      <c r="B5" s="123"/>
      <c r="C5" s="123">
        <f>Eckdaten_2000!L24</f>
        <v>45.548949977006792</v>
      </c>
      <c r="D5" s="123">
        <f>Eckdaten_2001!L24</f>
        <v>50.893340221679502</v>
      </c>
      <c r="E5" s="123">
        <f>Eckdaten_2002!L24</f>
        <v>43.445645949874468</v>
      </c>
      <c r="F5" s="123">
        <f>Eckdaten_2003!M24</f>
        <v>36.458907317459307</v>
      </c>
      <c r="G5" s="123">
        <f>Eckdaten_2004!M24</f>
        <v>26.572839197550152</v>
      </c>
      <c r="H5" s="124">
        <f>Eckdaten_2005!M24</f>
        <v>28.770754180752085</v>
      </c>
      <c r="I5" s="125">
        <f>Eckdaten_2006!M24</f>
        <v>29.019146827488772</v>
      </c>
      <c r="J5" s="123">
        <f>Eckdaten_2007!U24</f>
        <v>53.572306539254264</v>
      </c>
      <c r="K5" s="126">
        <f>Eckdaten_2008!U24</f>
        <v>64.781587834819433</v>
      </c>
      <c r="L5" s="283">
        <f>Eckdaten_2009!U24</f>
        <v>59.977584267955379</v>
      </c>
      <c r="M5" s="283">
        <f>Eckdaten_2010!U24</f>
        <v>54.565569112985223</v>
      </c>
      <c r="N5" s="283">
        <f>Eckdaten_2011!U24</f>
        <v>64.345809479881709</v>
      </c>
      <c r="O5" s="283">
        <f>Eckdaten_2012!U24</f>
        <v>68.699590044295519</v>
      </c>
      <c r="P5" s="283">
        <f>Eckdaten_2013!U24</f>
        <v>49.748454076811747</v>
      </c>
      <c r="Q5" s="283">
        <f>Eckdaten_2014!U24</f>
        <v>57.863237323870642</v>
      </c>
      <c r="R5" s="283">
        <f>Eckdaten_2015!V24</f>
        <v>62.033544877606531</v>
      </c>
      <c r="S5" s="283">
        <f>Eckdaten_2016!$V$24</f>
        <v>63.039452996866835</v>
      </c>
      <c r="T5" s="283">
        <f>Eckdaten_2017!$V$24</f>
        <v>67.103631134280064</v>
      </c>
      <c r="U5" s="283">
        <f>Eckdaten_2018!$V$24</f>
        <v>66.276131817250061</v>
      </c>
      <c r="V5" s="283">
        <f>Eckdaten_2019!$V$24</f>
        <v>67.882451387634703</v>
      </c>
      <c r="W5" s="283">
        <f>Eckdaten_2020!$V$24</f>
        <v>74.268773317319969</v>
      </c>
      <c r="X5" s="283">
        <f>Eckdaten_2021!$V$24</f>
        <v>81.08325977825686</v>
      </c>
    </row>
    <row r="6" spans="1:24" x14ac:dyDescent="0.2">
      <c r="A6" s="360"/>
      <c r="B6" s="127"/>
      <c r="C6" s="127"/>
      <c r="D6" s="127"/>
      <c r="E6" s="127"/>
      <c r="F6" s="127"/>
      <c r="G6" s="127"/>
      <c r="H6" s="128"/>
      <c r="I6" s="121"/>
    </row>
    <row r="7" spans="1:24" x14ac:dyDescent="0.2">
      <c r="A7" s="356"/>
      <c r="B7" s="129"/>
      <c r="C7" s="129"/>
      <c r="D7" s="129"/>
      <c r="E7" s="129"/>
      <c r="F7" s="129"/>
    </row>
    <row r="8" spans="1:24" x14ac:dyDescent="0.2">
      <c r="C8" t="s">
        <v>112</v>
      </c>
      <c r="D8" t="s">
        <v>113</v>
      </c>
      <c r="E8" t="s">
        <v>113</v>
      </c>
      <c r="F8" t="s">
        <v>113</v>
      </c>
      <c r="G8" t="s">
        <v>113</v>
      </c>
      <c r="H8" t="s">
        <v>113</v>
      </c>
      <c r="I8" t="s">
        <v>113</v>
      </c>
      <c r="J8" t="s">
        <v>113</v>
      </c>
    </row>
    <row r="9" spans="1:24" x14ac:dyDescent="0.2">
      <c r="C9" t="s">
        <v>113</v>
      </c>
    </row>
    <row r="33" spans="1:1" x14ac:dyDescent="0.2">
      <c r="A33" s="359"/>
    </row>
    <row r="38" spans="1:1" x14ac:dyDescent="0.2">
      <c r="A38" s="361"/>
    </row>
  </sheetData>
  <customSheetViews>
    <customSheetView guid="{F6F3343A-3EAF-4FE4-9EC1-9AFCDA7376E2}" showRuler="0">
      <selection activeCell="A33" sqref="A3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6"/>
  <dimension ref="A1:O26"/>
  <sheetViews>
    <sheetView zoomScale="75" workbookViewId="0">
      <selection activeCell="D23" sqref="D23"/>
    </sheetView>
  </sheetViews>
  <sheetFormatPr baseColWidth="10" defaultRowHeight="12.75" x14ac:dyDescent="0.2"/>
  <cols>
    <col min="1" max="1" width="26.5703125" bestFit="1" customWidth="1"/>
    <col min="2" max="3" width="15" bestFit="1" customWidth="1"/>
    <col min="4" max="4" width="13.7109375" bestFit="1" customWidth="1"/>
    <col min="5" max="5" width="14.42578125" bestFit="1" customWidth="1"/>
    <col min="6" max="6" width="11.5703125" bestFit="1" customWidth="1"/>
    <col min="7" max="7" width="12.140625" bestFit="1" customWidth="1"/>
    <col min="10" max="10" width="11.5703125" bestFit="1" customWidth="1"/>
    <col min="11" max="11" width="10.5703125" bestFit="1" customWidth="1"/>
    <col min="12" max="12" width="11" bestFit="1" customWidth="1"/>
    <col min="13" max="13" width="21" bestFit="1" customWidth="1"/>
  </cols>
  <sheetData>
    <row r="1" spans="1:15" ht="15.75" x14ac:dyDescent="0.25">
      <c r="A1" s="429" t="s">
        <v>64</v>
      </c>
      <c r="B1" s="429"/>
      <c r="C1" s="429"/>
      <c r="D1" s="429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1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2" t="s">
        <v>1</v>
      </c>
      <c r="N3" s="2"/>
      <c r="O3" s="2"/>
    </row>
    <row r="4" spans="1:15" ht="78.75" x14ac:dyDescent="0.2">
      <c r="A4" s="35"/>
      <c r="B4" s="6" t="s">
        <v>39</v>
      </c>
      <c r="C4" s="6" t="s">
        <v>40</v>
      </c>
      <c r="D4" s="6" t="s">
        <v>2</v>
      </c>
      <c r="E4" s="6" t="s">
        <v>63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3</v>
      </c>
      <c r="K4" s="6" t="s">
        <v>4</v>
      </c>
      <c r="L4" s="6" t="s">
        <v>5</v>
      </c>
      <c r="M4" s="7" t="s">
        <v>59</v>
      </c>
      <c r="N4" s="36"/>
      <c r="O4" s="2"/>
    </row>
    <row r="5" spans="1:15" ht="30" x14ac:dyDescent="0.2">
      <c r="A5" s="35"/>
      <c r="B5" s="7" t="s">
        <v>48</v>
      </c>
      <c r="C5" s="7" t="s">
        <v>49</v>
      </c>
      <c r="D5" s="7" t="s">
        <v>50</v>
      </c>
      <c r="E5" s="7" t="s">
        <v>65</v>
      </c>
      <c r="F5" s="7" t="s">
        <v>51</v>
      </c>
      <c r="G5" s="7" t="s">
        <v>52</v>
      </c>
      <c r="H5" s="7" t="s">
        <v>53</v>
      </c>
      <c r="I5" s="7" t="s">
        <v>54</v>
      </c>
      <c r="J5" s="7" t="s">
        <v>55</v>
      </c>
      <c r="K5" s="7" t="s">
        <v>56</v>
      </c>
      <c r="L5" s="7" t="s">
        <v>57</v>
      </c>
      <c r="M5" s="7" t="s">
        <v>16</v>
      </c>
      <c r="N5" s="36"/>
      <c r="O5" s="2"/>
    </row>
    <row r="6" spans="1:15" ht="15.75" x14ac:dyDescent="0.2">
      <c r="A6" s="35" t="s">
        <v>17</v>
      </c>
      <c r="B6" s="9">
        <v>131</v>
      </c>
      <c r="C6" s="10">
        <v>1360</v>
      </c>
      <c r="D6" s="10">
        <v>152546</v>
      </c>
      <c r="E6" s="10">
        <v>48734</v>
      </c>
      <c r="F6" s="10">
        <v>2659</v>
      </c>
      <c r="G6" s="10">
        <v>52464</v>
      </c>
      <c r="H6" s="10">
        <v>4671</v>
      </c>
      <c r="I6" s="10">
        <v>2634</v>
      </c>
      <c r="J6" s="9">
        <v>57</v>
      </c>
      <c r="K6" s="10">
        <v>1418</v>
      </c>
      <c r="L6" s="9">
        <v>5</v>
      </c>
      <c r="M6" s="11">
        <f t="shared" ref="M6:M14" si="0">D6/(J6+K6)</f>
        <v>103.42101694915254</v>
      </c>
      <c r="N6" s="35" t="s">
        <v>17</v>
      </c>
      <c r="O6" s="2"/>
    </row>
    <row r="7" spans="1:15" ht="15.75" x14ac:dyDescent="0.2">
      <c r="A7" s="35" t="s">
        <v>18</v>
      </c>
      <c r="B7" s="9"/>
      <c r="C7" s="9"/>
      <c r="D7" s="10">
        <v>170848</v>
      </c>
      <c r="E7" s="10">
        <v>31552</v>
      </c>
      <c r="F7" s="10">
        <v>4445</v>
      </c>
      <c r="G7" s="10">
        <v>57565</v>
      </c>
      <c r="H7" s="10">
        <v>3275</v>
      </c>
      <c r="I7" s="10">
        <v>2093</v>
      </c>
      <c r="J7" s="37">
        <v>33</v>
      </c>
      <c r="K7" s="10">
        <v>1410</v>
      </c>
      <c r="L7" s="9">
        <v>4.5</v>
      </c>
      <c r="M7" s="11">
        <f t="shared" si="0"/>
        <v>118.39778239778239</v>
      </c>
      <c r="N7" s="35" t="s">
        <v>18</v>
      </c>
      <c r="O7" s="2"/>
    </row>
    <row r="8" spans="1:15" ht="15.75" x14ac:dyDescent="0.2">
      <c r="A8" s="35" t="s">
        <v>19</v>
      </c>
      <c r="B8" s="9">
        <v>123</v>
      </c>
      <c r="C8" s="9">
        <v>1</v>
      </c>
      <c r="D8" s="10">
        <v>266258</v>
      </c>
      <c r="E8" s="10">
        <v>28451</v>
      </c>
      <c r="F8" s="10">
        <v>5109</v>
      </c>
      <c r="G8" s="10">
        <v>41139</v>
      </c>
      <c r="H8" s="10">
        <v>1782</v>
      </c>
      <c r="I8" s="10">
        <v>5489</v>
      </c>
      <c r="J8" s="9">
        <v>44</v>
      </c>
      <c r="K8" s="10">
        <v>1085</v>
      </c>
      <c r="L8" s="9">
        <v>3</v>
      </c>
      <c r="M8" s="11">
        <f t="shared" si="0"/>
        <v>235.83525243578387</v>
      </c>
      <c r="N8" s="35" t="s">
        <v>19</v>
      </c>
      <c r="O8" s="2"/>
    </row>
    <row r="9" spans="1:15" ht="15.75" x14ac:dyDescent="0.2">
      <c r="A9" s="35" t="s">
        <v>20</v>
      </c>
      <c r="B9" s="9">
        <v>207</v>
      </c>
      <c r="C9" s="9">
        <v>3</v>
      </c>
      <c r="D9" s="10">
        <v>156176</v>
      </c>
      <c r="E9" s="10">
        <v>111101</v>
      </c>
      <c r="F9" s="10">
        <v>2447</v>
      </c>
      <c r="G9" s="10">
        <v>92231</v>
      </c>
      <c r="H9" s="10">
        <v>1658</v>
      </c>
      <c r="I9" s="10">
        <v>2464</v>
      </c>
      <c r="J9" s="9">
        <v>120</v>
      </c>
      <c r="K9" s="10">
        <v>3530</v>
      </c>
      <c r="L9" s="9">
        <v>7</v>
      </c>
      <c r="M9" s="11">
        <f t="shared" si="0"/>
        <v>42.787945205479453</v>
      </c>
      <c r="N9" s="35" t="s">
        <v>20</v>
      </c>
      <c r="O9" s="2"/>
    </row>
    <row r="10" spans="1:15" ht="15.75" x14ac:dyDescent="0.2">
      <c r="A10" s="35" t="s">
        <v>21</v>
      </c>
      <c r="B10" s="37">
        <v>184</v>
      </c>
      <c r="C10" s="10">
        <v>1361</v>
      </c>
      <c r="D10" s="38">
        <v>64524</v>
      </c>
      <c r="E10" s="10">
        <v>72400</v>
      </c>
      <c r="F10" s="9">
        <v>946</v>
      </c>
      <c r="G10" s="38">
        <v>48284</v>
      </c>
      <c r="H10" s="38">
        <v>2883</v>
      </c>
      <c r="I10" s="38">
        <v>3630</v>
      </c>
      <c r="J10" s="37">
        <v>92</v>
      </c>
      <c r="K10" s="38">
        <v>2406</v>
      </c>
      <c r="L10" s="9">
        <v>4.5</v>
      </c>
      <c r="M10" s="11">
        <f t="shared" si="0"/>
        <v>25.830264211369094</v>
      </c>
      <c r="N10" s="35" t="s">
        <v>21</v>
      </c>
      <c r="O10" s="2"/>
    </row>
    <row r="11" spans="1:15" ht="15.75" x14ac:dyDescent="0.2">
      <c r="A11" s="35" t="s">
        <v>22</v>
      </c>
      <c r="B11" s="9">
        <v>98</v>
      </c>
      <c r="C11" s="10">
        <v>1362</v>
      </c>
      <c r="D11" s="10">
        <v>192664</v>
      </c>
      <c r="E11" s="10">
        <v>42529</v>
      </c>
      <c r="F11" s="10">
        <v>4242</v>
      </c>
      <c r="G11" s="10">
        <v>52216</v>
      </c>
      <c r="H11" s="9"/>
      <c r="I11" s="10">
        <v>2693</v>
      </c>
      <c r="J11" s="9">
        <v>66</v>
      </c>
      <c r="K11" s="10">
        <v>2092</v>
      </c>
      <c r="L11" s="9">
        <v>5</v>
      </c>
      <c r="M11" s="11">
        <f t="shared" si="0"/>
        <v>89.278962001853571</v>
      </c>
      <c r="N11" s="35" t="s">
        <v>22</v>
      </c>
      <c r="O11" s="2"/>
    </row>
    <row r="12" spans="1:15" ht="15.75" x14ac:dyDescent="0.2">
      <c r="A12" s="35" t="s">
        <v>23</v>
      </c>
      <c r="B12" s="9">
        <v>93</v>
      </c>
      <c r="C12" s="10">
        <v>1360</v>
      </c>
      <c r="D12" s="10">
        <v>205388</v>
      </c>
      <c r="E12" s="10">
        <v>35454</v>
      </c>
      <c r="F12" s="10">
        <v>4243</v>
      </c>
      <c r="G12" s="10">
        <v>40800</v>
      </c>
      <c r="H12" s="10">
        <v>1116</v>
      </c>
      <c r="I12" s="10">
        <v>2137</v>
      </c>
      <c r="J12" s="9">
        <v>68</v>
      </c>
      <c r="K12" s="10">
        <v>1681</v>
      </c>
      <c r="L12" s="9">
        <v>4.5</v>
      </c>
      <c r="M12" s="11">
        <f t="shared" si="0"/>
        <v>117.43167524299599</v>
      </c>
      <c r="N12" s="35" t="s">
        <v>23</v>
      </c>
      <c r="O12" s="2"/>
    </row>
    <row r="13" spans="1:15" ht="15.75" x14ac:dyDescent="0.2">
      <c r="A13" s="35" t="s">
        <v>24</v>
      </c>
      <c r="B13" s="9">
        <v>211</v>
      </c>
      <c r="C13" s="10">
        <v>1787</v>
      </c>
      <c r="D13" s="10">
        <v>254122</v>
      </c>
      <c r="E13" s="10">
        <v>28346</v>
      </c>
      <c r="F13" s="10">
        <v>4391</v>
      </c>
      <c r="G13" s="10">
        <v>59038</v>
      </c>
      <c r="H13" s="10">
        <v>2230</v>
      </c>
      <c r="I13" s="10">
        <v>5464</v>
      </c>
      <c r="J13" s="9">
        <v>60</v>
      </c>
      <c r="K13" s="10">
        <v>1635</v>
      </c>
      <c r="L13" s="9">
        <v>5</v>
      </c>
      <c r="M13" s="11">
        <f t="shared" si="0"/>
        <v>149.92448377581121</v>
      </c>
      <c r="N13" s="35" t="s">
        <v>24</v>
      </c>
      <c r="O13" s="2"/>
    </row>
    <row r="14" spans="1:15" ht="15.75" x14ac:dyDescent="0.2">
      <c r="A14" s="35" t="s">
        <v>25</v>
      </c>
      <c r="B14" s="9">
        <v>93</v>
      </c>
      <c r="C14" s="10">
        <v>2519</v>
      </c>
      <c r="D14" s="10">
        <v>99970</v>
      </c>
      <c r="E14" s="10">
        <v>67092</v>
      </c>
      <c r="F14" s="10">
        <v>1972</v>
      </c>
      <c r="G14" s="10">
        <v>65772</v>
      </c>
      <c r="H14" s="10">
        <v>3692</v>
      </c>
      <c r="I14" s="10">
        <v>2533</v>
      </c>
      <c r="J14" s="9">
        <v>70</v>
      </c>
      <c r="K14" s="10">
        <v>2569</v>
      </c>
      <c r="L14" s="9">
        <v>5</v>
      </c>
      <c r="M14" s="11">
        <f t="shared" si="0"/>
        <v>37.881773399014776</v>
      </c>
      <c r="N14" s="35" t="s">
        <v>25</v>
      </c>
      <c r="O14" s="2"/>
    </row>
    <row r="15" spans="1:15" ht="15" x14ac:dyDescent="0.2">
      <c r="A15" s="36" t="s">
        <v>26</v>
      </c>
      <c r="B15" s="9"/>
      <c r="C15" s="9"/>
      <c r="D15" s="9"/>
      <c r="E15" s="10"/>
      <c r="F15" s="9"/>
      <c r="G15" s="9"/>
      <c r="H15" s="9"/>
      <c r="I15" s="9"/>
      <c r="J15" s="9"/>
      <c r="K15" s="9"/>
      <c r="L15" s="9"/>
      <c r="M15" s="11"/>
      <c r="N15" s="36" t="s">
        <v>26</v>
      </c>
      <c r="O15" s="2"/>
    </row>
    <row r="16" spans="1:15" ht="15.75" x14ac:dyDescent="0.2">
      <c r="A16" s="35" t="s">
        <v>27</v>
      </c>
      <c r="B16" s="9">
        <v>491</v>
      </c>
      <c r="C16" s="10">
        <v>2647</v>
      </c>
      <c r="D16" s="10">
        <v>222947</v>
      </c>
      <c r="E16" s="10">
        <v>256818</v>
      </c>
      <c r="F16" s="10">
        <v>3358</v>
      </c>
      <c r="G16" s="10">
        <v>240709</v>
      </c>
      <c r="H16" s="10">
        <v>5511</v>
      </c>
      <c r="I16" s="10">
        <v>2031</v>
      </c>
      <c r="J16" s="9">
        <v>463</v>
      </c>
      <c r="K16" s="10">
        <v>12033</v>
      </c>
      <c r="L16" s="9">
        <v>19</v>
      </c>
      <c r="M16" s="11">
        <f t="shared" ref="M16:M25" si="1">D16/(J16+K16)</f>
        <v>17.841469270166453</v>
      </c>
      <c r="N16" s="35" t="s">
        <v>27</v>
      </c>
      <c r="O16" s="2"/>
    </row>
    <row r="17" spans="1:15" ht="15.75" x14ac:dyDescent="0.2">
      <c r="A17" s="35" t="s">
        <v>28</v>
      </c>
      <c r="B17" s="9">
        <v>87</v>
      </c>
      <c r="C17" s="10">
        <v>1357</v>
      </c>
      <c r="D17" s="10">
        <v>118142</v>
      </c>
      <c r="E17" s="10">
        <v>30554</v>
      </c>
      <c r="F17" s="10">
        <v>2717</v>
      </c>
      <c r="G17" s="10">
        <v>68386</v>
      </c>
      <c r="H17" s="10">
        <v>5015</v>
      </c>
      <c r="I17" s="10">
        <v>1217</v>
      </c>
      <c r="J17" s="9">
        <v>118</v>
      </c>
      <c r="K17" s="10">
        <v>1520</v>
      </c>
      <c r="L17" s="9">
        <v>3</v>
      </c>
      <c r="M17" s="11">
        <f t="shared" si="1"/>
        <v>72.125763125763129</v>
      </c>
      <c r="N17" s="35" t="s">
        <v>28</v>
      </c>
      <c r="O17" s="2"/>
    </row>
    <row r="18" spans="1:15" ht="15.75" x14ac:dyDescent="0.2">
      <c r="A18" s="35" t="s">
        <v>29</v>
      </c>
      <c r="B18" s="9">
        <v>385</v>
      </c>
      <c r="C18" s="39">
        <v>1240</v>
      </c>
      <c r="D18" s="33">
        <v>154649</v>
      </c>
      <c r="E18" s="33">
        <v>184235</v>
      </c>
      <c r="F18" s="39">
        <v>1913</v>
      </c>
      <c r="G18" s="39">
        <v>154710</v>
      </c>
      <c r="H18" s="39">
        <v>3559</v>
      </c>
      <c r="I18" s="39">
        <v>5123</v>
      </c>
      <c r="J18" s="40">
        <v>249</v>
      </c>
      <c r="K18" s="39">
        <v>7506</v>
      </c>
      <c r="L18" s="41">
        <v>13.44</v>
      </c>
      <c r="M18" s="11">
        <f t="shared" si="1"/>
        <v>19.941843971631204</v>
      </c>
      <c r="N18" s="42" t="s">
        <v>29</v>
      </c>
      <c r="O18" s="2"/>
    </row>
    <row r="19" spans="1:15" ht="15.75" x14ac:dyDescent="0.2">
      <c r="A19" s="35" t="s">
        <v>30</v>
      </c>
      <c r="B19" s="9">
        <v>398</v>
      </c>
      <c r="C19" s="10">
        <v>2784</v>
      </c>
      <c r="D19" s="10">
        <v>287686</v>
      </c>
      <c r="E19" s="10">
        <v>141772</v>
      </c>
      <c r="F19" s="10">
        <v>5389</v>
      </c>
      <c r="G19" s="10">
        <v>179434</v>
      </c>
      <c r="H19" s="10">
        <v>5214</v>
      </c>
      <c r="I19" s="10">
        <v>3883</v>
      </c>
      <c r="J19" s="9">
        <v>177</v>
      </c>
      <c r="K19" s="10">
        <v>5019</v>
      </c>
      <c r="L19" s="9">
        <v>9.85</v>
      </c>
      <c r="M19" s="11">
        <f t="shared" si="1"/>
        <v>55.366820631254811</v>
      </c>
      <c r="N19" s="35" t="s">
        <v>30</v>
      </c>
      <c r="O19" s="2"/>
    </row>
    <row r="20" spans="1:15" ht="15.75" x14ac:dyDescent="0.2">
      <c r="A20" s="35" t="s">
        <v>31</v>
      </c>
      <c r="B20" s="9">
        <v>163</v>
      </c>
      <c r="C20" s="10">
        <v>1208</v>
      </c>
      <c r="D20" s="10">
        <v>82927</v>
      </c>
      <c r="E20" s="10">
        <v>68372</v>
      </c>
      <c r="F20" s="9">
        <v>983</v>
      </c>
      <c r="G20" s="10">
        <v>69197</v>
      </c>
      <c r="H20" s="10">
        <v>1138</v>
      </c>
      <c r="I20" s="10">
        <v>2472</v>
      </c>
      <c r="J20" s="9">
        <v>121</v>
      </c>
      <c r="K20" s="10">
        <v>3385</v>
      </c>
      <c r="L20" s="9">
        <v>5.5</v>
      </c>
      <c r="M20" s="11">
        <f t="shared" si="1"/>
        <v>23.652880775812893</v>
      </c>
      <c r="N20" s="35" t="s">
        <v>31</v>
      </c>
      <c r="O20" s="2"/>
    </row>
    <row r="21" spans="1:15" ht="15.75" x14ac:dyDescent="0.2">
      <c r="A21" s="35" t="s">
        <v>32</v>
      </c>
      <c r="B21" s="9">
        <v>336</v>
      </c>
      <c r="C21" s="10">
        <v>2507</v>
      </c>
      <c r="D21" s="10">
        <v>114300</v>
      </c>
      <c r="E21" s="10">
        <v>95465</v>
      </c>
      <c r="F21" s="10">
        <v>2635</v>
      </c>
      <c r="G21" s="10">
        <v>75005</v>
      </c>
      <c r="H21" s="10">
        <v>1457</v>
      </c>
      <c r="I21" s="9">
        <v>901</v>
      </c>
      <c r="J21" s="9">
        <v>105</v>
      </c>
      <c r="K21" s="10">
        <v>3463</v>
      </c>
      <c r="L21" s="9">
        <v>6.5</v>
      </c>
      <c r="M21" s="11">
        <f t="shared" si="1"/>
        <v>32.034753363228702</v>
      </c>
      <c r="N21" s="35" t="s">
        <v>32</v>
      </c>
      <c r="O21" s="2"/>
    </row>
    <row r="22" spans="1:15" ht="16.5" thickBot="1" x14ac:dyDescent="0.25">
      <c r="A22" s="35" t="s">
        <v>33</v>
      </c>
      <c r="B22" s="12">
        <v>317</v>
      </c>
      <c r="C22" s="13">
        <v>1792</v>
      </c>
      <c r="D22" s="13">
        <v>92397</v>
      </c>
      <c r="E22" s="13">
        <v>114693</v>
      </c>
      <c r="F22" s="13">
        <v>1412</v>
      </c>
      <c r="G22" s="13">
        <v>99284</v>
      </c>
      <c r="H22" s="13">
        <v>2704</v>
      </c>
      <c r="I22" s="13">
        <v>6913</v>
      </c>
      <c r="J22" s="12">
        <v>169</v>
      </c>
      <c r="K22" s="13">
        <v>6526</v>
      </c>
      <c r="L22" s="12">
        <v>11.81</v>
      </c>
      <c r="M22" s="14">
        <f t="shared" si="1"/>
        <v>13.800896191187453</v>
      </c>
      <c r="N22" s="35" t="s">
        <v>33</v>
      </c>
      <c r="O22" s="2"/>
    </row>
    <row r="23" spans="1:15" ht="16.5" thickBot="1" x14ac:dyDescent="0.3">
      <c r="A23" s="43" t="s">
        <v>66</v>
      </c>
      <c r="B23" s="16">
        <f t="shared" ref="B23:L23" si="2">SUM(B6:B22)</f>
        <v>3317</v>
      </c>
      <c r="C23" s="16">
        <f t="shared" si="2"/>
        <v>23288</v>
      </c>
      <c r="D23" s="16">
        <f t="shared" si="2"/>
        <v>2635544</v>
      </c>
      <c r="E23" s="16">
        <f t="shared" si="2"/>
        <v>1357568</v>
      </c>
      <c r="F23" s="16">
        <f t="shared" si="2"/>
        <v>48861</v>
      </c>
      <c r="G23" s="16">
        <f t="shared" si="2"/>
        <v>1396234</v>
      </c>
      <c r="H23" s="16">
        <f t="shared" si="2"/>
        <v>45905</v>
      </c>
      <c r="I23" s="16">
        <f t="shared" si="2"/>
        <v>51677</v>
      </c>
      <c r="J23" s="16">
        <f t="shared" si="2"/>
        <v>2012</v>
      </c>
      <c r="K23" s="16">
        <f t="shared" si="2"/>
        <v>57278</v>
      </c>
      <c r="L23" s="17">
        <f t="shared" si="2"/>
        <v>112.6</v>
      </c>
      <c r="M23" s="18">
        <f t="shared" si="1"/>
        <v>44.45174565694046</v>
      </c>
      <c r="N23" s="44" t="s">
        <v>34</v>
      </c>
      <c r="O23" s="1"/>
    </row>
    <row r="24" spans="1:15" ht="15.75" x14ac:dyDescent="0.25">
      <c r="A24" s="1" t="s">
        <v>62</v>
      </c>
      <c r="B24" s="21">
        <f t="shared" ref="B24:L24" si="3">SUM(B9,B10,B14,B15,B16,B18,B19,B20,B21,B22)</f>
        <v>2574</v>
      </c>
      <c r="C24" s="21">
        <f t="shared" si="3"/>
        <v>16061</v>
      </c>
      <c r="D24" s="21">
        <f t="shared" si="3"/>
        <v>1275576</v>
      </c>
      <c r="E24" s="21">
        <f t="shared" si="3"/>
        <v>1111948</v>
      </c>
      <c r="F24" s="21">
        <f t="shared" si="3"/>
        <v>21055</v>
      </c>
      <c r="G24" s="21">
        <f t="shared" si="3"/>
        <v>1024626</v>
      </c>
      <c r="H24" s="21">
        <f t="shared" si="3"/>
        <v>27816</v>
      </c>
      <c r="I24" s="21">
        <f t="shared" si="3"/>
        <v>29950</v>
      </c>
      <c r="J24" s="21">
        <f t="shared" si="3"/>
        <v>1566</v>
      </c>
      <c r="K24" s="21">
        <f t="shared" si="3"/>
        <v>46437</v>
      </c>
      <c r="L24" s="20">
        <f t="shared" si="3"/>
        <v>82.6</v>
      </c>
      <c r="M24" s="22">
        <f t="shared" si="1"/>
        <v>26.572839197550152</v>
      </c>
      <c r="N24" s="1" t="s">
        <v>62</v>
      </c>
      <c r="O24" s="2"/>
    </row>
    <row r="25" spans="1:15" ht="15.75" x14ac:dyDescent="0.25">
      <c r="A25" s="1" t="s">
        <v>36</v>
      </c>
      <c r="B25" s="20">
        <v>175</v>
      </c>
      <c r="C25" s="20">
        <v>0</v>
      </c>
      <c r="D25" s="21">
        <v>22489</v>
      </c>
      <c r="E25" s="21"/>
      <c r="F25" s="20">
        <v>677</v>
      </c>
      <c r="G25" s="21">
        <v>23819</v>
      </c>
      <c r="H25" s="21">
        <v>1449</v>
      </c>
      <c r="I25" s="21">
        <v>1092</v>
      </c>
      <c r="J25" s="20">
        <v>28</v>
      </c>
      <c r="K25" s="20">
        <v>737</v>
      </c>
      <c r="L25" s="20">
        <v>2.16</v>
      </c>
      <c r="M25" s="34">
        <f t="shared" si="1"/>
        <v>29.397385620915031</v>
      </c>
      <c r="N25" s="1" t="s">
        <v>36</v>
      </c>
      <c r="O25" s="2"/>
    </row>
    <row r="26" spans="1:15" x14ac:dyDescent="0.2">
      <c r="A26" s="45"/>
    </row>
  </sheetData>
  <sheetProtection algorithmName="SHA-512" hashValue="bM4XfTPyCHlT3PMC8BdHN6iVizX7ZqE+xeBMp0XsRp/wVpKNKZ2QoCZLIr54rHDZ1iLwsRCfW+xuCBPulPkpvA==" saltValue="sVTbApJ0UPL/NZHz5XlxBQ==" spinCount="100000" sheet="1" objects="1" scenarios="1"/>
  <customSheetViews>
    <customSheetView guid="{F6F3343A-3EAF-4FE4-9EC1-9AFCDA7376E2}" scale="75" showRuler="0">
      <selection activeCell="D23" sqref="D2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7"/>
  <dimension ref="A1:O25"/>
  <sheetViews>
    <sheetView zoomScale="75" workbookViewId="0">
      <selection activeCell="I28" sqref="I28"/>
    </sheetView>
  </sheetViews>
  <sheetFormatPr baseColWidth="10" defaultRowHeight="12.75" x14ac:dyDescent="0.2"/>
  <cols>
    <col min="1" max="1" width="26.5703125" bestFit="1" customWidth="1"/>
    <col min="2" max="3" width="15" bestFit="1" customWidth="1"/>
    <col min="4" max="4" width="13.7109375" bestFit="1" customWidth="1"/>
    <col min="5" max="5" width="14.42578125" bestFit="1" customWidth="1"/>
    <col min="6" max="6" width="11.5703125" bestFit="1" customWidth="1"/>
    <col min="7" max="7" width="12.140625" bestFit="1" customWidth="1"/>
    <col min="10" max="10" width="11.5703125" bestFit="1" customWidth="1"/>
    <col min="11" max="11" width="10.5703125" bestFit="1" customWidth="1"/>
    <col min="12" max="12" width="11" bestFit="1" customWidth="1"/>
    <col min="13" max="13" width="21" bestFit="1" customWidth="1"/>
    <col min="14" max="14" width="26.5703125" bestFit="1" customWidth="1"/>
  </cols>
  <sheetData>
    <row r="1" spans="1:15" ht="15.75" x14ac:dyDescent="0.25">
      <c r="A1" s="429" t="s">
        <v>58</v>
      </c>
      <c r="B1" s="429"/>
      <c r="C1" s="429"/>
      <c r="D1" s="429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1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4" t="s">
        <v>1</v>
      </c>
      <c r="N3" s="2"/>
      <c r="O3" s="2"/>
    </row>
    <row r="4" spans="1:15" ht="78.75" x14ac:dyDescent="0.25">
      <c r="A4" s="5"/>
      <c r="B4" s="6" t="s">
        <v>39</v>
      </c>
      <c r="C4" s="6" t="s">
        <v>40</v>
      </c>
      <c r="D4" s="6" t="s">
        <v>2</v>
      </c>
      <c r="E4" s="6" t="s">
        <v>63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3</v>
      </c>
      <c r="K4" s="6" t="s">
        <v>4</v>
      </c>
      <c r="L4" s="6" t="s">
        <v>5</v>
      </c>
      <c r="M4" s="7" t="s">
        <v>59</v>
      </c>
      <c r="N4" s="8"/>
      <c r="O4" s="2"/>
    </row>
    <row r="5" spans="1:15" ht="30" x14ac:dyDescent="0.25">
      <c r="A5" s="5"/>
      <c r="B5" s="7" t="s">
        <v>48</v>
      </c>
      <c r="C5" s="7" t="s">
        <v>49</v>
      </c>
      <c r="D5" s="7" t="s">
        <v>50</v>
      </c>
      <c r="E5" s="7" t="s">
        <v>60</v>
      </c>
      <c r="F5" s="7" t="s">
        <v>51</v>
      </c>
      <c r="G5" s="7" t="s">
        <v>52</v>
      </c>
      <c r="H5" s="7" t="s">
        <v>53</v>
      </c>
      <c r="I5" s="7" t="s">
        <v>54</v>
      </c>
      <c r="J5" s="7" t="s">
        <v>55</v>
      </c>
      <c r="K5" s="7" t="s">
        <v>56</v>
      </c>
      <c r="L5" s="7" t="s">
        <v>57</v>
      </c>
      <c r="M5" s="7" t="s">
        <v>16</v>
      </c>
      <c r="N5" s="8"/>
      <c r="O5" s="2"/>
    </row>
    <row r="6" spans="1:15" ht="15.75" x14ac:dyDescent="0.25">
      <c r="A6" s="1" t="s">
        <v>17</v>
      </c>
      <c r="B6" s="9">
        <v>168</v>
      </c>
      <c r="C6" s="10">
        <v>1259</v>
      </c>
      <c r="D6" s="10">
        <v>459724</v>
      </c>
      <c r="E6" s="10">
        <v>46051</v>
      </c>
      <c r="F6" s="10">
        <v>7864</v>
      </c>
      <c r="G6" s="10">
        <v>48682</v>
      </c>
      <c r="H6" s="10">
        <v>4502</v>
      </c>
      <c r="I6" s="10">
        <v>1823</v>
      </c>
      <c r="J6" s="9">
        <v>54</v>
      </c>
      <c r="K6" s="10">
        <v>1238</v>
      </c>
      <c r="L6" s="9">
        <v>4</v>
      </c>
      <c r="M6" s="11">
        <f t="shared" ref="M6:M14" si="0">D6/(J6+K6)</f>
        <v>355.8235294117647</v>
      </c>
      <c r="N6" s="1" t="s">
        <v>17</v>
      </c>
      <c r="O6" s="2"/>
    </row>
    <row r="7" spans="1:15" ht="15.75" x14ac:dyDescent="0.25">
      <c r="A7" s="1" t="s">
        <v>18</v>
      </c>
      <c r="B7" s="9">
        <v>78</v>
      </c>
      <c r="C7" s="10">
        <v>1260</v>
      </c>
      <c r="D7" s="10">
        <v>170789</v>
      </c>
      <c r="E7" s="10">
        <v>27210</v>
      </c>
      <c r="F7" s="10">
        <v>4148</v>
      </c>
      <c r="G7" s="10">
        <v>42456</v>
      </c>
      <c r="H7" s="10">
        <v>1660</v>
      </c>
      <c r="I7" s="10">
        <v>1196</v>
      </c>
      <c r="J7" s="9">
        <v>33</v>
      </c>
      <c r="K7" s="9">
        <v>996</v>
      </c>
      <c r="L7" s="9">
        <v>4.5</v>
      </c>
      <c r="M7" s="11">
        <f t="shared" si="0"/>
        <v>165.9757045675413</v>
      </c>
      <c r="N7" s="1" t="s">
        <v>18</v>
      </c>
      <c r="O7" s="2"/>
    </row>
    <row r="8" spans="1:15" ht="15.75" x14ac:dyDescent="0.25">
      <c r="A8" s="1" t="s">
        <v>19</v>
      </c>
      <c r="B8" s="9">
        <v>123</v>
      </c>
      <c r="C8" s="10">
        <v>1264</v>
      </c>
      <c r="D8" s="10">
        <v>267153</v>
      </c>
      <c r="E8" s="10">
        <v>22775</v>
      </c>
      <c r="F8" s="10">
        <v>4989</v>
      </c>
      <c r="G8" s="10">
        <v>33499</v>
      </c>
      <c r="H8" s="10">
        <v>1419</v>
      </c>
      <c r="I8" s="10">
        <v>7639</v>
      </c>
      <c r="J8" s="9">
        <v>45</v>
      </c>
      <c r="K8" s="10">
        <v>996</v>
      </c>
      <c r="L8" s="9">
        <v>3</v>
      </c>
      <c r="M8" s="11">
        <f t="shared" si="0"/>
        <v>256.63112391930838</v>
      </c>
      <c r="N8" s="1" t="s">
        <v>19</v>
      </c>
      <c r="O8" s="2"/>
    </row>
    <row r="9" spans="1:15" ht="15.75" x14ac:dyDescent="0.25">
      <c r="A9" s="1" t="s">
        <v>20</v>
      </c>
      <c r="B9" s="9">
        <v>226</v>
      </c>
      <c r="C9" s="10">
        <v>1238</v>
      </c>
      <c r="D9" s="10">
        <v>182264</v>
      </c>
      <c r="E9" s="10">
        <v>111768</v>
      </c>
      <c r="F9" s="10">
        <v>3108</v>
      </c>
      <c r="G9" s="10">
        <v>91974</v>
      </c>
      <c r="H9" s="10">
        <v>1771</v>
      </c>
      <c r="I9" s="10">
        <v>2041</v>
      </c>
      <c r="J9" s="9">
        <v>117</v>
      </c>
      <c r="K9" s="10">
        <v>3263</v>
      </c>
      <c r="L9" s="9">
        <v>7</v>
      </c>
      <c r="M9" s="11">
        <f t="shared" si="0"/>
        <v>53.924260355029588</v>
      </c>
      <c r="N9" s="1" t="s">
        <v>20</v>
      </c>
      <c r="O9" s="2"/>
    </row>
    <row r="10" spans="1:15" ht="15.75" x14ac:dyDescent="0.25">
      <c r="A10" s="1" t="s">
        <v>21</v>
      </c>
      <c r="B10" s="9">
        <v>198</v>
      </c>
      <c r="C10" s="10">
        <v>1252</v>
      </c>
      <c r="D10" s="10">
        <v>73592</v>
      </c>
      <c r="E10" s="10">
        <v>71400</v>
      </c>
      <c r="F10" s="10">
        <v>1169</v>
      </c>
      <c r="G10" s="10">
        <v>51300</v>
      </c>
      <c r="H10" s="10">
        <v>1178</v>
      </c>
      <c r="I10" s="10">
        <v>5013</v>
      </c>
      <c r="J10" s="9">
        <v>91.9</v>
      </c>
      <c r="K10" s="10">
        <v>2294</v>
      </c>
      <c r="L10" s="9">
        <v>4.5</v>
      </c>
      <c r="M10" s="11">
        <f t="shared" si="0"/>
        <v>30.844545035416402</v>
      </c>
      <c r="N10" s="1" t="s">
        <v>21</v>
      </c>
      <c r="O10" s="2"/>
    </row>
    <row r="11" spans="1:15" ht="15.75" x14ac:dyDescent="0.25">
      <c r="A11" s="1" t="s">
        <v>22</v>
      </c>
      <c r="B11" s="9">
        <v>89</v>
      </c>
      <c r="C11" s="10">
        <v>2004</v>
      </c>
      <c r="D11" s="10">
        <v>217429</v>
      </c>
      <c r="E11" s="10">
        <v>38076</v>
      </c>
      <c r="F11" s="10">
        <v>5262</v>
      </c>
      <c r="G11" s="10">
        <v>51645</v>
      </c>
      <c r="H11" s="10">
        <v>7253</v>
      </c>
      <c r="I11" s="10">
        <v>3437</v>
      </c>
      <c r="J11" s="9">
        <v>64.5</v>
      </c>
      <c r="K11" s="10">
        <v>1871</v>
      </c>
      <c r="L11" s="9">
        <v>5</v>
      </c>
      <c r="M11" s="11">
        <f t="shared" si="0"/>
        <v>112.33738052182899</v>
      </c>
      <c r="N11" s="1" t="s">
        <v>22</v>
      </c>
      <c r="O11" s="2"/>
    </row>
    <row r="12" spans="1:15" ht="15.75" x14ac:dyDescent="0.25">
      <c r="A12" s="1" t="s">
        <v>23</v>
      </c>
      <c r="B12" s="9">
        <v>93</v>
      </c>
      <c r="C12" s="10">
        <v>1219</v>
      </c>
      <c r="D12" s="10">
        <v>183669</v>
      </c>
      <c r="E12" s="10">
        <v>31085</v>
      </c>
      <c r="F12" s="10">
        <v>4380</v>
      </c>
      <c r="G12" s="10">
        <v>34569</v>
      </c>
      <c r="H12" s="10">
        <v>1141</v>
      </c>
      <c r="I12" s="10">
        <v>1260</v>
      </c>
      <c r="J12" s="9">
        <v>52</v>
      </c>
      <c r="K12" s="10">
        <v>1349</v>
      </c>
      <c r="L12" s="9">
        <v>4.5</v>
      </c>
      <c r="M12" s="11">
        <f t="shared" si="0"/>
        <v>131.09850107066381</v>
      </c>
      <c r="N12" s="1" t="s">
        <v>23</v>
      </c>
      <c r="O12" s="2"/>
    </row>
    <row r="13" spans="1:15" ht="15.75" x14ac:dyDescent="0.25">
      <c r="A13" s="1" t="s">
        <v>24</v>
      </c>
      <c r="B13" s="9">
        <v>217</v>
      </c>
      <c r="C13" s="10">
        <v>1627</v>
      </c>
      <c r="D13" s="10">
        <v>250733</v>
      </c>
      <c r="E13" s="10">
        <v>24743</v>
      </c>
      <c r="F13" s="10">
        <v>3666</v>
      </c>
      <c r="G13" s="10">
        <v>50267</v>
      </c>
      <c r="H13" s="10">
        <v>1735</v>
      </c>
      <c r="I13" s="10">
        <v>4368</v>
      </c>
      <c r="J13" s="9">
        <v>62</v>
      </c>
      <c r="K13" s="10">
        <v>1464</v>
      </c>
      <c r="L13" s="9">
        <v>5</v>
      </c>
      <c r="M13" s="11">
        <f t="shared" si="0"/>
        <v>164.30733944954127</v>
      </c>
      <c r="N13" s="1" t="s">
        <v>24</v>
      </c>
      <c r="O13" s="2"/>
    </row>
    <row r="14" spans="1:15" ht="15.75" x14ac:dyDescent="0.25">
      <c r="A14" s="1" t="s">
        <v>25</v>
      </c>
      <c r="B14" s="9">
        <v>91</v>
      </c>
      <c r="C14" s="10">
        <v>2307</v>
      </c>
      <c r="D14" s="10">
        <v>94680</v>
      </c>
      <c r="E14" s="10">
        <v>64869</v>
      </c>
      <c r="F14" s="10">
        <v>2022</v>
      </c>
      <c r="G14" s="10">
        <v>62812</v>
      </c>
      <c r="H14" s="10">
        <v>3159</v>
      </c>
      <c r="I14" s="10">
        <v>2401</v>
      </c>
      <c r="J14" s="9">
        <v>68</v>
      </c>
      <c r="K14" s="10">
        <v>2323</v>
      </c>
      <c r="L14" s="9">
        <v>5</v>
      </c>
      <c r="M14" s="11">
        <f t="shared" si="0"/>
        <v>39.598494353826851</v>
      </c>
      <c r="N14" s="1" t="s">
        <v>25</v>
      </c>
      <c r="O14" s="2"/>
    </row>
    <row r="15" spans="1:15" ht="15" x14ac:dyDescent="0.2">
      <c r="A15" s="2" t="s">
        <v>26</v>
      </c>
      <c r="B15" s="9"/>
      <c r="C15" s="9"/>
      <c r="D15" s="10"/>
      <c r="E15" s="10"/>
      <c r="F15" s="9"/>
      <c r="G15" s="10"/>
      <c r="H15" s="9"/>
      <c r="I15" s="9"/>
      <c r="J15" s="9"/>
      <c r="K15" s="9"/>
      <c r="L15" s="9"/>
      <c r="M15" s="11"/>
      <c r="N15" s="2" t="s">
        <v>26</v>
      </c>
      <c r="O15" s="2"/>
    </row>
    <row r="16" spans="1:15" ht="15.75" x14ac:dyDescent="0.25">
      <c r="A16" s="1" t="s">
        <v>27</v>
      </c>
      <c r="B16" s="9">
        <v>505</v>
      </c>
      <c r="C16" s="10">
        <v>2351</v>
      </c>
      <c r="D16" s="10">
        <v>333777</v>
      </c>
      <c r="E16" s="10">
        <v>281690</v>
      </c>
      <c r="F16" s="10">
        <v>5042</v>
      </c>
      <c r="G16" s="10">
        <v>251529</v>
      </c>
      <c r="H16" s="10">
        <v>5481</v>
      </c>
      <c r="I16" s="10">
        <v>1437</v>
      </c>
      <c r="J16" s="9">
        <v>470</v>
      </c>
      <c r="K16" s="10">
        <v>11816</v>
      </c>
      <c r="L16" s="9">
        <v>19</v>
      </c>
      <c r="M16" s="11">
        <f t="shared" ref="M16:M25" si="1">D16/(J16+K16)</f>
        <v>27.167263552010418</v>
      </c>
      <c r="N16" s="1" t="s">
        <v>27</v>
      </c>
      <c r="O16" s="2"/>
    </row>
    <row r="17" spans="1:15" ht="15.75" x14ac:dyDescent="0.25">
      <c r="A17" s="1" t="s">
        <v>28</v>
      </c>
      <c r="B17" s="9">
        <v>100</v>
      </c>
      <c r="C17" s="10">
        <v>1364</v>
      </c>
      <c r="D17" s="10">
        <v>115434</v>
      </c>
      <c r="E17" s="10">
        <v>28409</v>
      </c>
      <c r="F17" s="10">
        <v>3346</v>
      </c>
      <c r="G17" s="10">
        <v>58065</v>
      </c>
      <c r="H17" s="10">
        <v>3821</v>
      </c>
      <c r="I17" s="10">
        <v>1041</v>
      </c>
      <c r="J17" s="9">
        <v>31</v>
      </c>
      <c r="K17" s="10">
        <v>1476</v>
      </c>
      <c r="L17" s="9">
        <v>3</v>
      </c>
      <c r="M17" s="11">
        <f t="shared" si="1"/>
        <v>76.598540145985396</v>
      </c>
      <c r="N17" s="1" t="s">
        <v>28</v>
      </c>
      <c r="O17" s="2"/>
    </row>
    <row r="18" spans="1:15" ht="15.75" x14ac:dyDescent="0.25">
      <c r="A18" s="1" t="s">
        <v>29</v>
      </c>
      <c r="B18" s="9">
        <v>461</v>
      </c>
      <c r="C18" s="10">
        <v>2379</v>
      </c>
      <c r="D18" s="10">
        <v>304338</v>
      </c>
      <c r="E18" s="33">
        <v>183436</v>
      </c>
      <c r="F18" s="10">
        <v>5027</v>
      </c>
      <c r="G18" s="10">
        <v>156386</v>
      </c>
      <c r="H18" s="10">
        <v>4106</v>
      </c>
      <c r="I18" s="10">
        <v>4059</v>
      </c>
      <c r="J18" s="9">
        <v>250</v>
      </c>
      <c r="K18" s="10">
        <v>6962</v>
      </c>
      <c r="L18" s="9">
        <v>14.73</v>
      </c>
      <c r="M18" s="11">
        <f t="shared" si="1"/>
        <v>42.198835274542432</v>
      </c>
      <c r="N18" s="1" t="s">
        <v>29</v>
      </c>
      <c r="O18" s="2"/>
    </row>
    <row r="19" spans="1:15" ht="15.75" x14ac:dyDescent="0.25">
      <c r="A19" s="1" t="s">
        <v>30</v>
      </c>
      <c r="B19" s="9">
        <v>457</v>
      </c>
      <c r="C19" s="10">
        <v>2240</v>
      </c>
      <c r="D19" s="10">
        <v>295929</v>
      </c>
      <c r="E19" s="10">
        <v>138842</v>
      </c>
      <c r="F19" s="10">
        <v>5054</v>
      </c>
      <c r="G19" s="10">
        <v>145435</v>
      </c>
      <c r="H19" s="10">
        <v>4991</v>
      </c>
      <c r="I19" s="10">
        <v>3341</v>
      </c>
      <c r="J19" s="9">
        <v>177</v>
      </c>
      <c r="K19" s="10">
        <v>4604</v>
      </c>
      <c r="L19" s="9">
        <v>10</v>
      </c>
      <c r="M19" s="11">
        <f t="shared" si="1"/>
        <v>61.896883497176326</v>
      </c>
      <c r="N19" s="1" t="s">
        <v>30</v>
      </c>
      <c r="O19" s="2"/>
    </row>
    <row r="20" spans="1:15" ht="15.75" x14ac:dyDescent="0.25">
      <c r="A20" s="1" t="s">
        <v>31</v>
      </c>
      <c r="B20" s="9">
        <v>182</v>
      </c>
      <c r="C20" s="10">
        <v>1208</v>
      </c>
      <c r="D20" s="10">
        <v>99925</v>
      </c>
      <c r="E20" s="10">
        <v>67473</v>
      </c>
      <c r="F20" s="10">
        <v>1646</v>
      </c>
      <c r="G20" s="10">
        <v>63512</v>
      </c>
      <c r="H20" s="9">
        <v>810</v>
      </c>
      <c r="I20" s="10">
        <v>2081</v>
      </c>
      <c r="J20" s="9">
        <v>127</v>
      </c>
      <c r="K20" s="10">
        <v>3155</v>
      </c>
      <c r="L20" s="9">
        <v>5.5</v>
      </c>
      <c r="M20" s="11">
        <f t="shared" si="1"/>
        <v>30.446374162096284</v>
      </c>
      <c r="N20" s="1" t="s">
        <v>31</v>
      </c>
      <c r="O20" s="2"/>
    </row>
    <row r="21" spans="1:15" ht="15.75" x14ac:dyDescent="0.25">
      <c r="A21" s="1" t="s">
        <v>32</v>
      </c>
      <c r="B21" s="9">
        <v>671</v>
      </c>
      <c r="C21" s="10">
        <v>2240</v>
      </c>
      <c r="D21" s="10">
        <v>138375</v>
      </c>
      <c r="E21" s="10">
        <v>91641</v>
      </c>
      <c r="F21" s="10">
        <v>1769</v>
      </c>
      <c r="G21" s="10">
        <v>72390</v>
      </c>
      <c r="H21" s="9">
        <v>600</v>
      </c>
      <c r="I21" s="9">
        <v>595</v>
      </c>
      <c r="J21" s="9">
        <v>90</v>
      </c>
      <c r="K21" s="10">
        <v>3269</v>
      </c>
      <c r="L21" s="9">
        <v>6.5</v>
      </c>
      <c r="M21" s="11">
        <f t="shared" si="1"/>
        <v>41.195296219112834</v>
      </c>
      <c r="N21" s="1" t="s">
        <v>32</v>
      </c>
      <c r="O21" s="2"/>
    </row>
    <row r="22" spans="1:15" ht="16.5" thickBot="1" x14ac:dyDescent="0.3">
      <c r="A22" s="1" t="s">
        <v>33</v>
      </c>
      <c r="B22" s="12">
        <v>360</v>
      </c>
      <c r="C22" s="13">
        <v>2349</v>
      </c>
      <c r="D22" s="13">
        <v>135231</v>
      </c>
      <c r="E22" s="13">
        <v>110728</v>
      </c>
      <c r="F22" s="13">
        <v>1517</v>
      </c>
      <c r="G22" s="13">
        <v>85837</v>
      </c>
      <c r="H22" s="13">
        <v>2858</v>
      </c>
      <c r="I22" s="13">
        <v>7555</v>
      </c>
      <c r="J22" s="12">
        <v>169</v>
      </c>
      <c r="K22" s="13">
        <v>6233</v>
      </c>
      <c r="L22" s="12">
        <v>12</v>
      </c>
      <c r="M22" s="14">
        <f t="shared" si="1"/>
        <v>21.123242736644798</v>
      </c>
      <c r="N22" s="1" t="s">
        <v>33</v>
      </c>
      <c r="O22" s="2"/>
    </row>
    <row r="23" spans="1:15" ht="16.5" thickBot="1" x14ac:dyDescent="0.3">
      <c r="A23" s="15" t="s">
        <v>61</v>
      </c>
      <c r="B23" s="16">
        <f t="shared" ref="B23:L23" si="2">SUM(B6:B22)</f>
        <v>4019</v>
      </c>
      <c r="C23" s="16">
        <f t="shared" si="2"/>
        <v>27561</v>
      </c>
      <c r="D23" s="16">
        <f t="shared" si="2"/>
        <v>3323042</v>
      </c>
      <c r="E23" s="16">
        <f t="shared" si="2"/>
        <v>1340196</v>
      </c>
      <c r="F23" s="16">
        <f t="shared" si="2"/>
        <v>60009</v>
      </c>
      <c r="G23" s="16">
        <f t="shared" si="2"/>
        <v>1300358</v>
      </c>
      <c r="H23" s="16">
        <f t="shared" si="2"/>
        <v>46485</v>
      </c>
      <c r="I23" s="16">
        <f t="shared" si="2"/>
        <v>49287</v>
      </c>
      <c r="J23" s="16">
        <f t="shared" si="2"/>
        <v>1901.4</v>
      </c>
      <c r="K23" s="16">
        <f t="shared" si="2"/>
        <v>53309</v>
      </c>
      <c r="L23" s="17">
        <f t="shared" si="2"/>
        <v>113.23</v>
      </c>
      <c r="M23" s="18">
        <f t="shared" si="1"/>
        <v>60.18869633257502</v>
      </c>
      <c r="N23" s="19" t="s">
        <v>34</v>
      </c>
      <c r="O23" s="1"/>
    </row>
    <row r="24" spans="1:15" ht="15.75" x14ac:dyDescent="0.25">
      <c r="A24" s="1" t="s">
        <v>62</v>
      </c>
      <c r="B24" s="21">
        <f>SUM(B9,B10,B14,B15,B16,B18,B19,B20,B21,B22)</f>
        <v>3151</v>
      </c>
      <c r="C24" s="21">
        <f>SUM(C9,C10,C14,C16,C18,C19,C20,C21,C22)</f>
        <v>17564</v>
      </c>
      <c r="D24" s="21">
        <f>SUM(D9,D10,D14,D15,D15,D16,D18,D19,D20,D21,D22)</f>
        <v>1658111</v>
      </c>
      <c r="E24" s="21">
        <f t="shared" ref="E24:L24" si="3">SUM(E9,E10,E14,E15,E16,E18,E19,E20,E21,E22)</f>
        <v>1121847</v>
      </c>
      <c r="F24" s="21">
        <f t="shared" si="3"/>
        <v>26354</v>
      </c>
      <c r="G24" s="21">
        <f t="shared" si="3"/>
        <v>981175</v>
      </c>
      <c r="H24" s="21">
        <f t="shared" si="3"/>
        <v>24954</v>
      </c>
      <c r="I24" s="21">
        <f t="shared" si="3"/>
        <v>28523</v>
      </c>
      <c r="J24" s="21">
        <f t="shared" si="3"/>
        <v>1559.9</v>
      </c>
      <c r="K24" s="21">
        <f t="shared" si="3"/>
        <v>43919</v>
      </c>
      <c r="L24" s="20">
        <f t="shared" si="3"/>
        <v>84.23</v>
      </c>
      <c r="M24" s="22">
        <f t="shared" si="1"/>
        <v>36.458907317459307</v>
      </c>
      <c r="N24" s="1" t="s">
        <v>62</v>
      </c>
      <c r="O24" s="2"/>
    </row>
    <row r="25" spans="1:15" ht="15.75" x14ac:dyDescent="0.25">
      <c r="A25" s="1" t="s">
        <v>36</v>
      </c>
      <c r="B25" s="21">
        <v>179</v>
      </c>
      <c r="C25" s="20">
        <v>0</v>
      </c>
      <c r="D25" s="21">
        <v>27362</v>
      </c>
      <c r="E25" s="21"/>
      <c r="F25" s="21">
        <v>1169</v>
      </c>
      <c r="G25" s="21">
        <v>23660</v>
      </c>
      <c r="H25" s="21">
        <v>1035</v>
      </c>
      <c r="I25" s="20">
        <v>747</v>
      </c>
      <c r="J25" s="20">
        <v>29</v>
      </c>
      <c r="K25" s="20">
        <v>701</v>
      </c>
      <c r="L25" s="20">
        <v>2.16</v>
      </c>
      <c r="M25" s="34">
        <f t="shared" si="1"/>
        <v>37.482191780821921</v>
      </c>
      <c r="N25" s="1" t="s">
        <v>36</v>
      </c>
      <c r="O25" s="2"/>
    </row>
  </sheetData>
  <sheetProtection algorithmName="SHA-512" hashValue="Fr8uwXbSIhhg6klJLZPlEjP7yD/Mj5tSWPYru3hOIw6ZffOgOhvlXilOyrqtNETMbOSyF9NR1GUPc3C3fmPN+w==" saltValue="Rr7zxywhZROH4CzCRwvbIQ==" spinCount="100000" sheet="1" objects="1" scenarios="1"/>
  <customSheetViews>
    <customSheetView guid="{F6F3343A-3EAF-4FE4-9EC1-9AFCDA7376E2}" scale="75" showRuler="0">
      <selection activeCell="I28" sqref="I28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8"/>
  <dimension ref="A1:M26"/>
  <sheetViews>
    <sheetView zoomScale="75" zoomScaleNormal="75" workbookViewId="0">
      <selection activeCell="B10" sqref="B10:J10"/>
    </sheetView>
  </sheetViews>
  <sheetFormatPr baseColWidth="10" defaultRowHeight="12.75" x14ac:dyDescent="0.2"/>
  <cols>
    <col min="1" max="1" width="26.5703125" bestFit="1" customWidth="1"/>
    <col min="2" max="3" width="15.140625" bestFit="1" customWidth="1"/>
    <col min="4" max="4" width="13.85546875" bestFit="1" customWidth="1"/>
    <col min="5" max="5" width="11.7109375" bestFit="1" customWidth="1"/>
    <col min="6" max="6" width="13" bestFit="1" customWidth="1"/>
    <col min="7" max="8" width="11.5703125" bestFit="1" customWidth="1"/>
    <col min="9" max="9" width="11.7109375" bestFit="1" customWidth="1"/>
    <col min="10" max="10" width="10.7109375" bestFit="1" customWidth="1"/>
    <col min="11" max="11" width="11.140625" bestFit="1" customWidth="1"/>
    <col min="12" max="12" width="21.140625" bestFit="1" customWidth="1"/>
    <col min="13" max="13" width="26.5703125" bestFit="1" customWidth="1"/>
  </cols>
  <sheetData>
    <row r="1" spans="1:13" ht="15.75" x14ac:dyDescent="0.25">
      <c r="A1" s="429" t="s">
        <v>47</v>
      </c>
      <c r="B1" s="429"/>
      <c r="C1" s="429"/>
      <c r="D1" s="429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5"/>
      <c r="B3" s="31">
        <v>1</v>
      </c>
      <c r="C3" s="31">
        <v>2</v>
      </c>
      <c r="D3" s="31">
        <v>3</v>
      </c>
      <c r="E3" s="31">
        <v>4</v>
      </c>
      <c r="F3" s="31">
        <v>5</v>
      </c>
      <c r="G3" s="31">
        <v>6</v>
      </c>
      <c r="H3" s="31">
        <v>7</v>
      </c>
      <c r="I3" s="31">
        <v>8</v>
      </c>
      <c r="J3" s="31">
        <v>9</v>
      </c>
      <c r="K3" s="31">
        <v>10</v>
      </c>
      <c r="L3" s="32" t="s">
        <v>1</v>
      </c>
      <c r="M3" s="8"/>
    </row>
    <row r="4" spans="1:13" ht="78.75" x14ac:dyDescent="0.25">
      <c r="A4" s="5"/>
      <c r="B4" s="6" t="s">
        <v>39</v>
      </c>
      <c r="C4" s="6" t="s">
        <v>40</v>
      </c>
      <c r="D4" s="6" t="s">
        <v>2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3</v>
      </c>
      <c r="J4" s="6" t="s">
        <v>4</v>
      </c>
      <c r="K4" s="6" t="s">
        <v>5</v>
      </c>
      <c r="L4" s="7" t="s">
        <v>6</v>
      </c>
      <c r="M4" s="8"/>
    </row>
    <row r="5" spans="1:13" ht="30" x14ac:dyDescent="0.25">
      <c r="A5" s="5"/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 t="s">
        <v>55</v>
      </c>
      <c r="J5" s="7" t="s">
        <v>56</v>
      </c>
      <c r="K5" s="7" t="s">
        <v>57</v>
      </c>
      <c r="L5" s="7" t="s">
        <v>16</v>
      </c>
      <c r="M5" s="8"/>
    </row>
    <row r="6" spans="1:13" ht="15.75" x14ac:dyDescent="0.25">
      <c r="A6" s="1" t="s">
        <v>17</v>
      </c>
      <c r="B6" s="9">
        <v>112</v>
      </c>
      <c r="C6" s="10">
        <v>1219</v>
      </c>
      <c r="D6" s="10">
        <v>249856</v>
      </c>
      <c r="E6" s="10">
        <v>5360</v>
      </c>
      <c r="F6" s="10">
        <v>42286</v>
      </c>
      <c r="G6" s="10">
        <v>2257</v>
      </c>
      <c r="H6" s="10">
        <v>1515</v>
      </c>
      <c r="I6" s="9">
        <v>49</v>
      </c>
      <c r="J6" s="10">
        <v>1126</v>
      </c>
      <c r="K6" s="9">
        <v>4</v>
      </c>
      <c r="L6" s="11">
        <f t="shared" ref="L6:L12" si="0">D6/(I6+J6)</f>
        <v>212.64340425531915</v>
      </c>
      <c r="M6" s="1" t="s">
        <v>17</v>
      </c>
    </row>
    <row r="7" spans="1:13" ht="15.75" x14ac:dyDescent="0.25">
      <c r="A7" s="1" t="s">
        <v>18</v>
      </c>
      <c r="B7" s="9">
        <v>67</v>
      </c>
      <c r="C7" s="10">
        <v>1145</v>
      </c>
      <c r="D7" s="10">
        <v>134536</v>
      </c>
      <c r="E7" s="10">
        <v>2824</v>
      </c>
      <c r="F7" s="10">
        <v>33259</v>
      </c>
      <c r="G7" s="10">
        <v>1014</v>
      </c>
      <c r="H7" s="9">
        <v>335</v>
      </c>
      <c r="I7" s="9">
        <v>28</v>
      </c>
      <c r="J7" s="9">
        <v>836</v>
      </c>
      <c r="K7" s="9">
        <v>4.5</v>
      </c>
      <c r="L7" s="11">
        <f t="shared" si="0"/>
        <v>155.71296296296296</v>
      </c>
      <c r="M7" s="1" t="s">
        <v>18</v>
      </c>
    </row>
    <row r="8" spans="1:13" ht="15.75" x14ac:dyDescent="0.25">
      <c r="A8" s="1" t="s">
        <v>19</v>
      </c>
      <c r="B8" s="9">
        <v>82</v>
      </c>
      <c r="C8" s="10">
        <v>1219</v>
      </c>
      <c r="D8" s="10">
        <v>108792</v>
      </c>
      <c r="E8" s="10">
        <v>2056</v>
      </c>
      <c r="F8" s="10">
        <v>40705</v>
      </c>
      <c r="G8" s="10">
        <v>583</v>
      </c>
      <c r="H8" s="10">
        <v>4426</v>
      </c>
      <c r="I8" s="9">
        <v>31</v>
      </c>
      <c r="J8" s="10">
        <v>866</v>
      </c>
      <c r="K8" s="9">
        <v>3</v>
      </c>
      <c r="L8" s="11">
        <f t="shared" si="0"/>
        <v>121.28428093645485</v>
      </c>
      <c r="M8" s="1" t="s">
        <v>19</v>
      </c>
    </row>
    <row r="9" spans="1:13" ht="15.75" x14ac:dyDescent="0.25">
      <c r="A9" s="1" t="s">
        <v>20</v>
      </c>
      <c r="B9" s="9">
        <v>286</v>
      </c>
      <c r="C9" s="10">
        <v>1194</v>
      </c>
      <c r="D9" s="10">
        <v>202580</v>
      </c>
      <c r="E9" s="10">
        <v>3507</v>
      </c>
      <c r="F9" s="10">
        <v>80333</v>
      </c>
      <c r="G9" s="10">
        <v>1627</v>
      </c>
      <c r="H9" s="10">
        <v>2060</v>
      </c>
      <c r="I9" s="9">
        <v>124</v>
      </c>
      <c r="J9" s="10">
        <v>3071</v>
      </c>
      <c r="K9" s="9">
        <v>7</v>
      </c>
      <c r="L9" s="11">
        <f t="shared" si="0"/>
        <v>63.405320813771517</v>
      </c>
      <c r="M9" s="1" t="s">
        <v>20</v>
      </c>
    </row>
    <row r="10" spans="1:13" ht="15.75" x14ac:dyDescent="0.25">
      <c r="A10" s="1" t="s">
        <v>21</v>
      </c>
      <c r="B10" s="10">
        <v>327</v>
      </c>
      <c r="C10" s="10">
        <v>1195</v>
      </c>
      <c r="D10" s="10">
        <v>101401</v>
      </c>
      <c r="E10" s="10">
        <v>1796</v>
      </c>
      <c r="F10" s="10">
        <v>49056</v>
      </c>
      <c r="G10" s="10">
        <v>1754</v>
      </c>
      <c r="H10" s="10">
        <v>3825</v>
      </c>
      <c r="I10" s="10"/>
      <c r="J10" s="10">
        <v>3894</v>
      </c>
      <c r="K10" s="9">
        <v>4.5</v>
      </c>
      <c r="L10" s="11">
        <f t="shared" si="0"/>
        <v>26.040318438623522</v>
      </c>
      <c r="M10" s="1" t="s">
        <v>21</v>
      </c>
    </row>
    <row r="11" spans="1:13" ht="15.75" x14ac:dyDescent="0.25">
      <c r="A11" s="1" t="s">
        <v>22</v>
      </c>
      <c r="B11" s="10">
        <v>141</v>
      </c>
      <c r="C11" s="10">
        <v>1974</v>
      </c>
      <c r="D11" s="10">
        <v>193556</v>
      </c>
      <c r="E11" s="10">
        <v>4606</v>
      </c>
      <c r="F11" s="10">
        <v>47334</v>
      </c>
      <c r="G11" s="10">
        <v>6979</v>
      </c>
      <c r="H11" s="10">
        <v>2918</v>
      </c>
      <c r="I11" s="9">
        <v>66</v>
      </c>
      <c r="J11" s="10">
        <v>1605</v>
      </c>
      <c r="K11" s="9">
        <v>5</v>
      </c>
      <c r="L11" s="11">
        <f t="shared" si="0"/>
        <v>115.83243566726512</v>
      </c>
      <c r="M11" s="1" t="s">
        <v>22</v>
      </c>
    </row>
    <row r="12" spans="1:13" ht="15.75" x14ac:dyDescent="0.25">
      <c r="A12" s="1" t="s">
        <v>23</v>
      </c>
      <c r="B12" s="10">
        <v>96</v>
      </c>
      <c r="C12" s="10">
        <v>1172</v>
      </c>
      <c r="D12" s="10">
        <v>124148</v>
      </c>
      <c r="E12" s="10">
        <v>2569</v>
      </c>
      <c r="F12" s="10">
        <v>28113</v>
      </c>
      <c r="G12" s="9"/>
      <c r="H12" s="9">
        <v>672</v>
      </c>
      <c r="I12" s="9">
        <v>52</v>
      </c>
      <c r="J12" s="10">
        <v>1177</v>
      </c>
      <c r="K12" s="9">
        <v>3.5</v>
      </c>
      <c r="L12" s="11">
        <f t="shared" si="0"/>
        <v>101.01545972335232</v>
      </c>
      <c r="M12" s="1" t="s">
        <v>23</v>
      </c>
    </row>
    <row r="13" spans="1:13" ht="15.75" x14ac:dyDescent="0.25">
      <c r="A13" s="1" t="s">
        <v>24</v>
      </c>
      <c r="B13" s="9">
        <v>204</v>
      </c>
      <c r="C13" s="10">
        <v>1518</v>
      </c>
      <c r="D13" s="10">
        <v>175942</v>
      </c>
      <c r="E13" s="10">
        <v>3060</v>
      </c>
      <c r="F13" s="10">
        <v>44331</v>
      </c>
      <c r="G13" s="10">
        <v>2194</v>
      </c>
      <c r="H13" s="10">
        <v>3474</v>
      </c>
      <c r="I13" s="9">
        <v>54</v>
      </c>
      <c r="J13" s="10">
        <v>1202</v>
      </c>
      <c r="K13" s="9">
        <v>5</v>
      </c>
      <c r="L13" s="11">
        <v>163.12</v>
      </c>
      <c r="M13" s="1" t="s">
        <v>24</v>
      </c>
    </row>
    <row r="14" spans="1:13" ht="15.75" x14ac:dyDescent="0.25">
      <c r="A14" s="1" t="s">
        <v>25</v>
      </c>
      <c r="B14" s="10">
        <v>95</v>
      </c>
      <c r="C14" s="10">
        <v>1932</v>
      </c>
      <c r="D14" s="10">
        <v>115148</v>
      </c>
      <c r="E14" s="10">
        <v>2579</v>
      </c>
      <c r="F14" s="10">
        <v>59843</v>
      </c>
      <c r="G14" s="10">
        <v>3444</v>
      </c>
      <c r="H14" s="10">
        <v>1818</v>
      </c>
      <c r="I14" s="9">
        <v>65</v>
      </c>
      <c r="J14" s="10">
        <v>2219</v>
      </c>
      <c r="K14" s="9">
        <v>5</v>
      </c>
      <c r="L14" s="11">
        <f>D14/(I14+J14)</f>
        <v>50.415061295971981</v>
      </c>
      <c r="M14" s="1" t="s">
        <v>25</v>
      </c>
    </row>
    <row r="15" spans="1:13" ht="15" x14ac:dyDescent="0.2">
      <c r="A15" s="2" t="s">
        <v>26</v>
      </c>
      <c r="B15" s="9"/>
      <c r="C15" s="9"/>
      <c r="D15" s="10"/>
      <c r="E15" s="9"/>
      <c r="F15" s="9"/>
      <c r="G15" s="10"/>
      <c r="H15" s="9"/>
      <c r="I15" s="9"/>
      <c r="J15" s="9"/>
      <c r="K15" s="9"/>
      <c r="L15" s="11"/>
      <c r="M15" s="2" t="s">
        <v>26</v>
      </c>
    </row>
    <row r="16" spans="1:13" ht="15.75" x14ac:dyDescent="0.25">
      <c r="A16" s="1" t="s">
        <v>27</v>
      </c>
      <c r="B16" s="10">
        <v>707</v>
      </c>
      <c r="C16" s="10">
        <v>2240</v>
      </c>
      <c r="D16" s="10">
        <v>419015</v>
      </c>
      <c r="E16" s="10">
        <v>6045</v>
      </c>
      <c r="F16" s="10">
        <v>250628</v>
      </c>
      <c r="G16" s="10">
        <v>5792</v>
      </c>
      <c r="H16" s="9">
        <v>836</v>
      </c>
      <c r="I16" s="9">
        <v>470</v>
      </c>
      <c r="J16" s="10">
        <v>11389</v>
      </c>
      <c r="K16" s="9">
        <v>19</v>
      </c>
      <c r="L16" s="11">
        <f t="shared" ref="L16:L26" si="1">D16/(I16+J16)</f>
        <v>35.333080360907324</v>
      </c>
      <c r="M16" s="1" t="s">
        <v>27</v>
      </c>
    </row>
    <row r="17" spans="1:13" ht="15.75" x14ac:dyDescent="0.25">
      <c r="A17" s="1" t="s">
        <v>28</v>
      </c>
      <c r="B17" s="10">
        <v>114</v>
      </c>
      <c r="C17" s="10">
        <v>1364</v>
      </c>
      <c r="D17" s="10">
        <v>107705</v>
      </c>
      <c r="E17" s="10">
        <v>3006</v>
      </c>
      <c r="F17" s="10">
        <v>48768</v>
      </c>
      <c r="G17" s="10">
        <v>2687</v>
      </c>
      <c r="H17" s="10">
        <v>915</v>
      </c>
      <c r="I17" s="9">
        <v>22</v>
      </c>
      <c r="J17" s="10">
        <v>1335</v>
      </c>
      <c r="K17" s="9">
        <v>3</v>
      </c>
      <c r="L17" s="11">
        <f t="shared" si="1"/>
        <v>79.369933677229184</v>
      </c>
      <c r="M17" s="1" t="s">
        <v>28</v>
      </c>
    </row>
    <row r="18" spans="1:13" ht="15.75" x14ac:dyDescent="0.25">
      <c r="A18" s="1" t="s">
        <v>29</v>
      </c>
      <c r="B18" s="10">
        <v>490</v>
      </c>
      <c r="C18" s="10">
        <v>2260</v>
      </c>
      <c r="D18" s="10">
        <v>310454</v>
      </c>
      <c r="E18" s="10">
        <v>5433</v>
      </c>
      <c r="F18" s="10">
        <v>151016</v>
      </c>
      <c r="G18" s="10">
        <v>3175</v>
      </c>
      <c r="H18" s="10">
        <v>3908</v>
      </c>
      <c r="I18" s="9">
        <v>254</v>
      </c>
      <c r="J18" s="10">
        <v>6595</v>
      </c>
      <c r="K18" s="9">
        <v>15.05</v>
      </c>
      <c r="L18" s="11">
        <f t="shared" si="1"/>
        <v>45.328369104978826</v>
      </c>
      <c r="M18" s="1" t="s">
        <v>29</v>
      </c>
    </row>
    <row r="19" spans="1:13" ht="15.75" x14ac:dyDescent="0.25">
      <c r="A19" s="1" t="s">
        <v>30</v>
      </c>
      <c r="B19" s="9">
        <v>460</v>
      </c>
      <c r="C19" s="10">
        <v>2240</v>
      </c>
      <c r="D19" s="10">
        <v>317689</v>
      </c>
      <c r="E19" s="10">
        <v>4720</v>
      </c>
      <c r="F19" s="10">
        <v>130368</v>
      </c>
      <c r="G19" s="10">
        <v>3809</v>
      </c>
      <c r="H19" s="10">
        <v>2948</v>
      </c>
      <c r="I19" s="9">
        <v>169</v>
      </c>
      <c r="J19" s="10">
        <v>4435</v>
      </c>
      <c r="K19" s="9">
        <v>10.5</v>
      </c>
      <c r="L19" s="11">
        <f t="shared" si="1"/>
        <v>69.002823631624679</v>
      </c>
      <c r="M19" s="1" t="s">
        <v>30</v>
      </c>
    </row>
    <row r="20" spans="1:13" ht="15.75" x14ac:dyDescent="0.25">
      <c r="A20" s="1" t="s">
        <v>31</v>
      </c>
      <c r="B20" s="9">
        <v>192</v>
      </c>
      <c r="C20" s="10">
        <v>1205</v>
      </c>
      <c r="D20" s="10">
        <v>132435</v>
      </c>
      <c r="E20" s="10">
        <v>2258</v>
      </c>
      <c r="F20" s="10">
        <v>61072</v>
      </c>
      <c r="G20" s="9">
        <v>947</v>
      </c>
      <c r="H20" s="10">
        <v>2668</v>
      </c>
      <c r="I20" s="9">
        <v>123</v>
      </c>
      <c r="J20" s="10">
        <v>3032</v>
      </c>
      <c r="K20" s="9">
        <v>5.5</v>
      </c>
      <c r="L20" s="11">
        <f t="shared" si="1"/>
        <v>41.97622820919176</v>
      </c>
      <c r="M20" s="1" t="s">
        <v>31</v>
      </c>
    </row>
    <row r="21" spans="1:13" ht="15.75" x14ac:dyDescent="0.25">
      <c r="A21" s="1" t="s">
        <v>32</v>
      </c>
      <c r="B21" s="9">
        <v>727</v>
      </c>
      <c r="C21" s="10">
        <v>1044</v>
      </c>
      <c r="D21" s="10">
        <v>162757</v>
      </c>
      <c r="E21" s="9"/>
      <c r="F21" s="10">
        <v>74507</v>
      </c>
      <c r="G21" s="9">
        <v>584</v>
      </c>
      <c r="H21" s="9">
        <v>351</v>
      </c>
      <c r="I21" s="9">
        <v>90</v>
      </c>
      <c r="J21" s="10">
        <v>3483</v>
      </c>
      <c r="K21" s="9">
        <v>6.5</v>
      </c>
      <c r="L21" s="11">
        <f t="shared" si="1"/>
        <v>45.551917156451161</v>
      </c>
      <c r="M21" s="1" t="s">
        <v>32</v>
      </c>
    </row>
    <row r="22" spans="1:13" ht="16.5" thickBot="1" x14ac:dyDescent="0.3">
      <c r="A22" s="1" t="s">
        <v>33</v>
      </c>
      <c r="B22" s="12">
        <v>315</v>
      </c>
      <c r="C22" s="13">
        <v>1921</v>
      </c>
      <c r="D22" s="13">
        <v>211214</v>
      </c>
      <c r="E22" s="13">
        <v>5098</v>
      </c>
      <c r="F22" s="13">
        <v>87010</v>
      </c>
      <c r="G22" s="13">
        <v>2612</v>
      </c>
      <c r="H22" s="13">
        <v>6213</v>
      </c>
      <c r="I22" s="12">
        <v>165</v>
      </c>
      <c r="J22" s="13">
        <v>5828</v>
      </c>
      <c r="K22" s="12">
        <v>11.9</v>
      </c>
      <c r="L22" s="14">
        <f t="shared" si="1"/>
        <v>35.243450692474553</v>
      </c>
      <c r="M22" s="1" t="s">
        <v>33</v>
      </c>
    </row>
    <row r="23" spans="1:13" ht="16.5" thickBot="1" x14ac:dyDescent="0.3">
      <c r="A23" s="15" t="s">
        <v>34</v>
      </c>
      <c r="B23" s="16">
        <f t="shared" ref="B23:K23" si="2">SUM(B6:B22)</f>
        <v>4415</v>
      </c>
      <c r="C23" s="16">
        <f t="shared" si="2"/>
        <v>24842</v>
      </c>
      <c r="D23" s="16">
        <f t="shared" si="2"/>
        <v>3067228</v>
      </c>
      <c r="E23" s="16">
        <f t="shared" si="2"/>
        <v>54917</v>
      </c>
      <c r="F23" s="16">
        <f t="shared" si="2"/>
        <v>1228629</v>
      </c>
      <c r="G23" s="16">
        <f t="shared" si="2"/>
        <v>39458</v>
      </c>
      <c r="H23" s="16">
        <f t="shared" si="2"/>
        <v>38882</v>
      </c>
      <c r="I23" s="16">
        <f t="shared" si="2"/>
        <v>1762</v>
      </c>
      <c r="J23" s="16">
        <f t="shared" si="2"/>
        <v>52093</v>
      </c>
      <c r="K23" s="17">
        <f t="shared" si="2"/>
        <v>112.95</v>
      </c>
      <c r="L23" s="18">
        <f t="shared" si="1"/>
        <v>56.953449076223194</v>
      </c>
      <c r="M23" s="19" t="s">
        <v>34</v>
      </c>
    </row>
    <row r="24" spans="1:13" ht="15.75" x14ac:dyDescent="0.25">
      <c r="A24" s="1" t="s">
        <v>35</v>
      </c>
      <c r="B24" s="20"/>
      <c r="C24" s="20"/>
      <c r="D24" s="21">
        <f>SUM(D9,D10,D14,D15,D16,D18,D19,D20,D21,D22)</f>
        <v>1972693</v>
      </c>
      <c r="E24" s="20"/>
      <c r="F24" s="20"/>
      <c r="G24" s="20"/>
      <c r="H24" s="20"/>
      <c r="I24" s="21">
        <f>SUM(I9,I10,I14,I15,I16,I18,I19,I20,I21,I22)</f>
        <v>1460</v>
      </c>
      <c r="J24" s="21">
        <f>SUM(J9,J10,J14,J15,J16,J18,J19,J20,J21,J22)</f>
        <v>43946</v>
      </c>
      <c r="K24" s="20"/>
      <c r="L24" s="22">
        <f t="shared" si="1"/>
        <v>43.445645949874468</v>
      </c>
      <c r="M24" s="1" t="s">
        <v>35</v>
      </c>
    </row>
    <row r="25" spans="1:13" ht="15.75" x14ac:dyDescent="0.25">
      <c r="A25" s="23" t="s">
        <v>36</v>
      </c>
      <c r="B25" s="25">
        <v>86</v>
      </c>
      <c r="C25" s="25">
        <v>0</v>
      </c>
      <c r="D25" s="25">
        <v>24418</v>
      </c>
      <c r="E25" s="25">
        <v>839</v>
      </c>
      <c r="F25" s="25">
        <v>30107</v>
      </c>
      <c r="G25" s="25">
        <v>0</v>
      </c>
      <c r="H25" s="25">
        <v>0</v>
      </c>
      <c r="I25" s="25"/>
      <c r="J25" s="25">
        <v>1019</v>
      </c>
      <c r="K25" s="30">
        <v>2</v>
      </c>
      <c r="L25" s="22">
        <f t="shared" si="1"/>
        <v>23.962708537782138</v>
      </c>
      <c r="M25" s="23" t="s">
        <v>36</v>
      </c>
    </row>
    <row r="26" spans="1:13" ht="15.75" x14ac:dyDescent="0.25">
      <c r="A26" s="23" t="s">
        <v>38</v>
      </c>
      <c r="B26" s="25">
        <v>256</v>
      </c>
      <c r="C26" s="25">
        <v>0</v>
      </c>
      <c r="D26" s="25">
        <v>36973</v>
      </c>
      <c r="E26" s="25">
        <v>1095</v>
      </c>
      <c r="F26" s="25">
        <v>24755</v>
      </c>
      <c r="G26" s="25">
        <v>417</v>
      </c>
      <c r="H26" s="25">
        <v>643</v>
      </c>
      <c r="I26" s="25"/>
      <c r="J26" s="25">
        <v>1437</v>
      </c>
      <c r="K26" s="30">
        <v>2.5</v>
      </c>
      <c r="L26" s="22">
        <f t="shared" si="1"/>
        <v>25.72929714683368</v>
      </c>
      <c r="M26" s="23" t="s">
        <v>38</v>
      </c>
    </row>
  </sheetData>
  <sheetProtection algorithmName="SHA-512" hashValue="9Li7yZyth5kcN7tRLMcHXEEdL/ZGrPXUnOrjZRR5DS2OFfAddYaS/11bE3NWv7yy2/G8dp/SVJwQLBGY6Hi2Wg==" saltValue="OUy6fbHzbqwY0ZS16TJMEA==" spinCount="100000" sheet="1" objects="1" scenarios="1"/>
  <customSheetViews>
    <customSheetView guid="{F6F3343A-3EAF-4FE4-9EC1-9AFCDA7376E2}" scale="75" showRuler="0">
      <selection activeCell="B10" sqref="B10:J10"/>
      <pageMargins left="0.39370078740157483" right="0.39370078740157483" top="0.39370078740157483" bottom="0.39370078740157483" header="0.51181102362204722" footer="0.51181102362204722"/>
      <printOptions gridLines="1"/>
      <pageSetup paperSize="9" scale="75" orientation="landscape" r:id="rId1"/>
      <headerFooter alignWithMargins="0"/>
    </customSheetView>
  </customSheetViews>
  <mergeCells count="1">
    <mergeCell ref="A1:D1"/>
  </mergeCells>
  <phoneticPr fontId="0" type="noConversion"/>
  <printOptions gridLines="1"/>
  <pageMargins left="0.39370078740157483" right="0.39370078740157483" top="0.39370078740157483" bottom="0.39370078740157483" header="0.51181102362204722" footer="0.51181102362204722"/>
  <pageSetup paperSize="9" scale="75" orientation="landscape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9"/>
  <dimension ref="A1:M26"/>
  <sheetViews>
    <sheetView zoomScale="75" zoomScaleNormal="75" workbookViewId="0">
      <selection activeCell="G15" sqref="G15"/>
    </sheetView>
  </sheetViews>
  <sheetFormatPr baseColWidth="10" defaultRowHeight="12.75" x14ac:dyDescent="0.2"/>
  <cols>
    <col min="1" max="1" width="26.5703125" bestFit="1" customWidth="1"/>
    <col min="2" max="4" width="15.140625" bestFit="1" customWidth="1"/>
    <col min="5" max="5" width="11.7109375" bestFit="1" customWidth="1"/>
    <col min="6" max="6" width="12.5703125" bestFit="1" customWidth="1"/>
    <col min="7" max="7" width="11.5703125" bestFit="1" customWidth="1"/>
    <col min="8" max="8" width="12.140625" bestFit="1" customWidth="1"/>
    <col min="9" max="9" width="11.7109375" bestFit="1" customWidth="1"/>
    <col min="10" max="10" width="10.7109375" bestFit="1" customWidth="1"/>
    <col min="11" max="11" width="11.140625" bestFit="1" customWidth="1"/>
    <col min="12" max="12" width="21.140625" bestFit="1" customWidth="1"/>
    <col min="13" max="13" width="26.5703125" bestFit="1" customWidth="1"/>
  </cols>
  <sheetData>
    <row r="1" spans="1:13" ht="15.75" x14ac:dyDescent="0.25">
      <c r="A1" s="429" t="s">
        <v>45</v>
      </c>
      <c r="B1" s="429"/>
      <c r="C1" s="429"/>
      <c r="D1" s="429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4" t="s">
        <v>1</v>
      </c>
      <c r="M3" s="2"/>
    </row>
    <row r="4" spans="1:13" ht="76.5" x14ac:dyDescent="0.25">
      <c r="A4" s="5"/>
      <c r="B4" s="6" t="s">
        <v>39</v>
      </c>
      <c r="C4" s="6" t="s">
        <v>40</v>
      </c>
      <c r="D4" s="6" t="s">
        <v>2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3</v>
      </c>
      <c r="J4" s="6" t="s">
        <v>4</v>
      </c>
      <c r="K4" s="6" t="s">
        <v>5</v>
      </c>
      <c r="L4" s="7" t="s">
        <v>6</v>
      </c>
      <c r="M4" s="8"/>
    </row>
    <row r="5" spans="1:13" ht="30" x14ac:dyDescent="0.25">
      <c r="A5" s="5"/>
      <c r="B5" s="7" t="s">
        <v>46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/>
      <c r="J5" s="7" t="s">
        <v>14</v>
      </c>
      <c r="K5" s="7" t="s">
        <v>15</v>
      </c>
      <c r="L5" s="7" t="s">
        <v>16</v>
      </c>
      <c r="M5" s="8"/>
    </row>
    <row r="6" spans="1:13" ht="15.75" x14ac:dyDescent="0.25">
      <c r="A6" s="1" t="s">
        <v>17</v>
      </c>
      <c r="B6" s="9">
        <v>142</v>
      </c>
      <c r="C6" s="10">
        <v>1172</v>
      </c>
      <c r="D6" s="10">
        <v>191965</v>
      </c>
      <c r="E6" s="10">
        <v>4314</v>
      </c>
      <c r="F6" s="10">
        <v>35229</v>
      </c>
      <c r="G6" s="10">
        <v>2397</v>
      </c>
      <c r="H6" s="10">
        <v>1160</v>
      </c>
      <c r="I6" s="9">
        <v>49</v>
      </c>
      <c r="J6" s="10">
        <v>1007</v>
      </c>
      <c r="K6" s="9">
        <v>4</v>
      </c>
      <c r="L6" s="11">
        <f t="shared" ref="L6:L12" si="0">D6/(I6+J6)</f>
        <v>181.78503787878788</v>
      </c>
      <c r="M6" s="1" t="s">
        <v>17</v>
      </c>
    </row>
    <row r="7" spans="1:13" ht="15.75" x14ac:dyDescent="0.25">
      <c r="A7" s="1" t="s">
        <v>18</v>
      </c>
      <c r="B7" s="9">
        <v>68</v>
      </c>
      <c r="C7" s="10">
        <v>1145</v>
      </c>
      <c r="D7" s="10">
        <v>165355</v>
      </c>
      <c r="E7" s="10">
        <v>3834</v>
      </c>
      <c r="F7" s="10">
        <v>30796</v>
      </c>
      <c r="G7" s="10">
        <v>2489</v>
      </c>
      <c r="H7" s="9">
        <v>335</v>
      </c>
      <c r="I7" s="9">
        <v>26</v>
      </c>
      <c r="J7" s="9">
        <v>698</v>
      </c>
      <c r="K7" s="9">
        <v>3.5</v>
      </c>
      <c r="L7" s="11">
        <f t="shared" si="0"/>
        <v>228.39088397790056</v>
      </c>
      <c r="M7" s="1" t="s">
        <v>18</v>
      </c>
    </row>
    <row r="8" spans="1:13" ht="15.75" x14ac:dyDescent="0.25">
      <c r="A8" s="1" t="s">
        <v>19</v>
      </c>
      <c r="B8" s="9">
        <v>78</v>
      </c>
      <c r="C8" s="10">
        <v>1170</v>
      </c>
      <c r="D8" s="10">
        <v>103399</v>
      </c>
      <c r="E8" s="10">
        <v>4277</v>
      </c>
      <c r="F8" s="10">
        <v>21673</v>
      </c>
      <c r="G8" s="10">
        <v>602</v>
      </c>
      <c r="H8" s="10">
        <v>2751</v>
      </c>
      <c r="I8" s="9">
        <v>28</v>
      </c>
      <c r="J8" s="10">
        <v>699</v>
      </c>
      <c r="K8" s="9">
        <v>3</v>
      </c>
      <c r="L8" s="11">
        <f t="shared" si="0"/>
        <v>142.22696011004126</v>
      </c>
      <c r="M8" s="1" t="s">
        <v>19</v>
      </c>
    </row>
    <row r="9" spans="1:13" ht="15.75" x14ac:dyDescent="0.25">
      <c r="A9" s="1" t="s">
        <v>20</v>
      </c>
      <c r="B9" s="9">
        <v>215</v>
      </c>
      <c r="C9" s="10">
        <v>1168</v>
      </c>
      <c r="D9" s="10">
        <v>218003</v>
      </c>
      <c r="E9" s="10">
        <v>4206</v>
      </c>
      <c r="F9" s="10">
        <v>73537</v>
      </c>
      <c r="G9" s="10">
        <v>1490</v>
      </c>
      <c r="H9" s="10">
        <v>1164</v>
      </c>
      <c r="I9" s="9">
        <v>122</v>
      </c>
      <c r="J9" s="10">
        <v>3023</v>
      </c>
      <c r="K9" s="9">
        <v>7</v>
      </c>
      <c r="L9" s="11">
        <f t="shared" si="0"/>
        <v>69.317329093799685</v>
      </c>
      <c r="M9" s="1" t="s">
        <v>20</v>
      </c>
    </row>
    <row r="10" spans="1:13" ht="15.75" x14ac:dyDescent="0.25">
      <c r="A10" s="1" t="s">
        <v>21</v>
      </c>
      <c r="B10" s="28" t="s">
        <v>37</v>
      </c>
      <c r="C10" s="10">
        <v>1176</v>
      </c>
      <c r="D10" s="10">
        <v>115386</v>
      </c>
      <c r="E10" s="10">
        <v>1834</v>
      </c>
      <c r="F10" s="10">
        <v>46008</v>
      </c>
      <c r="G10" s="10">
        <v>1025</v>
      </c>
      <c r="H10" s="10">
        <v>2600</v>
      </c>
      <c r="I10" s="10"/>
      <c r="J10" s="10">
        <v>2766</v>
      </c>
      <c r="K10" s="9">
        <v>4.5</v>
      </c>
      <c r="L10" s="11">
        <f t="shared" si="0"/>
        <v>41.715835140997832</v>
      </c>
      <c r="M10" s="1" t="s">
        <v>21</v>
      </c>
    </row>
    <row r="11" spans="1:13" ht="15.75" x14ac:dyDescent="0.25">
      <c r="A11" s="1" t="s">
        <v>22</v>
      </c>
      <c r="B11" s="9">
        <v>80</v>
      </c>
      <c r="C11" s="10">
        <v>1850</v>
      </c>
      <c r="D11" s="10">
        <v>404338</v>
      </c>
      <c r="E11" s="10">
        <v>4584</v>
      </c>
      <c r="F11" s="10">
        <v>42243</v>
      </c>
      <c r="G11" s="10">
        <v>4878</v>
      </c>
      <c r="H11" s="10">
        <v>2943</v>
      </c>
      <c r="I11" s="9">
        <v>54</v>
      </c>
      <c r="J11" s="10">
        <v>1683</v>
      </c>
      <c r="K11" s="9">
        <v>5</v>
      </c>
      <c r="L11" s="11">
        <f t="shared" si="0"/>
        <v>232.77950489349453</v>
      </c>
      <c r="M11" s="1" t="s">
        <v>22</v>
      </c>
    </row>
    <row r="12" spans="1:13" ht="15.75" x14ac:dyDescent="0.25">
      <c r="A12" s="1" t="s">
        <v>23</v>
      </c>
      <c r="B12" s="9">
        <v>88</v>
      </c>
      <c r="C12" s="10">
        <v>1172</v>
      </c>
      <c r="D12" s="10">
        <v>150114</v>
      </c>
      <c r="E12" s="10">
        <v>2720</v>
      </c>
      <c r="F12" s="10">
        <v>27878</v>
      </c>
      <c r="G12" s="10">
        <v>2421</v>
      </c>
      <c r="H12" s="10">
        <v>1013</v>
      </c>
      <c r="I12" s="9">
        <v>49</v>
      </c>
      <c r="J12" s="9">
        <v>973</v>
      </c>
      <c r="K12" s="9">
        <v>3</v>
      </c>
      <c r="L12" s="11">
        <f t="shared" si="0"/>
        <v>146.88258317025441</v>
      </c>
      <c r="M12" s="1" t="s">
        <v>23</v>
      </c>
    </row>
    <row r="13" spans="1:13" ht="15.75" x14ac:dyDescent="0.25">
      <c r="A13" s="1" t="s">
        <v>24</v>
      </c>
      <c r="B13" s="9">
        <v>185</v>
      </c>
      <c r="C13" s="10">
        <v>1172</v>
      </c>
      <c r="D13" s="10">
        <v>161044</v>
      </c>
      <c r="E13" s="10">
        <v>2994</v>
      </c>
      <c r="F13" s="10">
        <v>35470</v>
      </c>
      <c r="G13" s="10">
        <v>932</v>
      </c>
      <c r="H13" s="10">
        <v>1012</v>
      </c>
      <c r="I13" s="9">
        <v>47</v>
      </c>
      <c r="J13" s="10">
        <v>988</v>
      </c>
      <c r="K13" s="9">
        <v>5</v>
      </c>
      <c r="L13" s="11">
        <v>163.12</v>
      </c>
      <c r="M13" s="1" t="s">
        <v>24</v>
      </c>
    </row>
    <row r="14" spans="1:13" ht="15.75" x14ac:dyDescent="0.25">
      <c r="A14" s="1" t="s">
        <v>25</v>
      </c>
      <c r="B14" s="9">
        <v>94</v>
      </c>
      <c r="C14" s="10">
        <v>1147</v>
      </c>
      <c r="D14" s="10">
        <v>124885</v>
      </c>
      <c r="E14" s="10">
        <v>2831</v>
      </c>
      <c r="F14" s="10">
        <v>53832</v>
      </c>
      <c r="G14" s="10">
        <v>3225</v>
      </c>
      <c r="H14" s="10">
        <v>1503</v>
      </c>
      <c r="I14" s="9">
        <v>63</v>
      </c>
      <c r="J14" s="10">
        <v>2000</v>
      </c>
      <c r="K14" s="9">
        <v>5</v>
      </c>
      <c r="L14" s="11">
        <f>D14/(I14+J14)</f>
        <v>60.535627726611729</v>
      </c>
      <c r="M14" s="1" t="s">
        <v>25</v>
      </c>
    </row>
    <row r="15" spans="1:13" ht="15" x14ac:dyDescent="0.2">
      <c r="A15" s="2" t="s">
        <v>26</v>
      </c>
      <c r="B15" s="9"/>
      <c r="C15" s="9"/>
      <c r="D15" s="10"/>
      <c r="E15" s="9"/>
      <c r="F15" s="9"/>
      <c r="G15" s="9"/>
      <c r="H15" s="9"/>
      <c r="I15" s="9"/>
      <c r="J15" s="9"/>
      <c r="K15" s="9"/>
      <c r="L15" s="11"/>
      <c r="M15" s="2" t="s">
        <v>26</v>
      </c>
    </row>
    <row r="16" spans="1:13" ht="15.75" x14ac:dyDescent="0.25">
      <c r="A16" s="1" t="s">
        <v>27</v>
      </c>
      <c r="B16" s="9">
        <v>539</v>
      </c>
      <c r="C16" s="9">
        <v>957</v>
      </c>
      <c r="D16" s="10">
        <v>343163</v>
      </c>
      <c r="E16" s="10">
        <v>7551</v>
      </c>
      <c r="F16" s="10">
        <v>234779</v>
      </c>
      <c r="G16" s="10">
        <v>5648</v>
      </c>
      <c r="H16" s="9">
        <v>813</v>
      </c>
      <c r="I16" s="9">
        <v>470</v>
      </c>
      <c r="J16" s="10">
        <v>11334</v>
      </c>
      <c r="K16" s="9">
        <v>19</v>
      </c>
      <c r="L16" s="11">
        <f t="shared" ref="L16:L26" si="1">D16/(I16+J16)</f>
        <v>29.07175533717384</v>
      </c>
      <c r="M16" s="1" t="s">
        <v>27</v>
      </c>
    </row>
    <row r="17" spans="1:13" ht="15.75" x14ac:dyDescent="0.25">
      <c r="A17" s="1" t="s">
        <v>28</v>
      </c>
      <c r="B17" s="9">
        <v>94</v>
      </c>
      <c r="C17" s="9">
        <v>0</v>
      </c>
      <c r="D17" s="10">
        <v>95700</v>
      </c>
      <c r="E17" s="10">
        <v>2892</v>
      </c>
      <c r="F17" s="10">
        <v>38909</v>
      </c>
      <c r="G17" s="10">
        <v>1472</v>
      </c>
      <c r="H17" s="10">
        <v>524</v>
      </c>
      <c r="I17" s="9">
        <v>18</v>
      </c>
      <c r="J17" s="10">
        <v>1084</v>
      </c>
      <c r="K17" s="9">
        <v>3</v>
      </c>
      <c r="L17" s="11">
        <f t="shared" si="1"/>
        <v>86.84210526315789</v>
      </c>
      <c r="M17" s="1" t="s">
        <v>28</v>
      </c>
    </row>
    <row r="18" spans="1:13" ht="15.75" x14ac:dyDescent="0.25">
      <c r="A18" s="1" t="s">
        <v>29</v>
      </c>
      <c r="B18" s="9">
        <v>374</v>
      </c>
      <c r="C18" s="10">
        <v>1228</v>
      </c>
      <c r="D18" s="10">
        <v>306203</v>
      </c>
      <c r="E18" s="10">
        <v>5876</v>
      </c>
      <c r="F18" s="10">
        <v>145150</v>
      </c>
      <c r="G18" s="10">
        <v>3138</v>
      </c>
      <c r="H18" s="10">
        <v>3128</v>
      </c>
      <c r="I18" s="9">
        <v>248</v>
      </c>
      <c r="J18" s="10">
        <v>6489</v>
      </c>
      <c r="K18" s="9">
        <v>14.5</v>
      </c>
      <c r="L18" s="11">
        <f t="shared" si="1"/>
        <v>45.450942556033844</v>
      </c>
      <c r="M18" s="1" t="s">
        <v>29</v>
      </c>
    </row>
    <row r="19" spans="1:13" ht="15.75" x14ac:dyDescent="0.25">
      <c r="A19" s="1" t="s">
        <v>30</v>
      </c>
      <c r="B19" s="9">
        <v>457</v>
      </c>
      <c r="C19" s="10">
        <v>1173</v>
      </c>
      <c r="D19" s="10">
        <v>344478</v>
      </c>
      <c r="E19" s="10">
        <v>7180</v>
      </c>
      <c r="F19" s="10">
        <v>122603</v>
      </c>
      <c r="G19" s="10">
        <v>2625</v>
      </c>
      <c r="H19" s="10">
        <v>2286</v>
      </c>
      <c r="I19" s="9">
        <v>171</v>
      </c>
      <c r="J19" s="10">
        <v>4377</v>
      </c>
      <c r="K19" s="9">
        <v>10.5</v>
      </c>
      <c r="L19" s="11">
        <f t="shared" si="1"/>
        <v>75.742744063324537</v>
      </c>
      <c r="M19" s="1" t="s">
        <v>30</v>
      </c>
    </row>
    <row r="20" spans="1:13" ht="15.75" x14ac:dyDescent="0.25">
      <c r="A20" s="1" t="s">
        <v>31</v>
      </c>
      <c r="B20" s="9">
        <v>207</v>
      </c>
      <c r="C20" s="9">
        <v>0</v>
      </c>
      <c r="D20" s="10">
        <v>260503</v>
      </c>
      <c r="E20" s="10">
        <v>2368</v>
      </c>
      <c r="F20" s="10">
        <v>55671</v>
      </c>
      <c r="G20" s="9">
        <v>686</v>
      </c>
      <c r="H20" s="10">
        <v>1555</v>
      </c>
      <c r="I20" s="9">
        <v>118</v>
      </c>
      <c r="J20" s="10">
        <v>2823</v>
      </c>
      <c r="K20" s="9">
        <v>5.5</v>
      </c>
      <c r="L20" s="11">
        <f t="shared" si="1"/>
        <v>88.5763345800748</v>
      </c>
      <c r="M20" s="1" t="s">
        <v>31</v>
      </c>
    </row>
    <row r="21" spans="1:13" ht="15.75" x14ac:dyDescent="0.25">
      <c r="A21" s="1" t="s">
        <v>32</v>
      </c>
      <c r="B21" s="10">
        <v>727</v>
      </c>
      <c r="C21" s="9">
        <v>0</v>
      </c>
      <c r="D21" s="10">
        <v>175661</v>
      </c>
      <c r="E21" s="10">
        <v>2736</v>
      </c>
      <c r="F21" s="10">
        <v>77833</v>
      </c>
      <c r="G21" s="9">
        <v>677</v>
      </c>
      <c r="H21" s="9">
        <v>335</v>
      </c>
      <c r="I21" s="9">
        <v>90</v>
      </c>
      <c r="J21" s="10">
        <v>2773</v>
      </c>
      <c r="K21" s="9">
        <v>6.5</v>
      </c>
      <c r="L21" s="11">
        <f t="shared" si="1"/>
        <v>61.355571079287458</v>
      </c>
      <c r="M21" s="1" t="s">
        <v>32</v>
      </c>
    </row>
    <row r="22" spans="1:13" ht="16.5" thickBot="1" x14ac:dyDescent="0.3">
      <c r="A22" s="1" t="s">
        <v>33</v>
      </c>
      <c r="B22" s="12">
        <v>422</v>
      </c>
      <c r="C22" s="13">
        <v>1170</v>
      </c>
      <c r="D22" s="13">
        <v>183260</v>
      </c>
      <c r="E22" s="13">
        <v>3911</v>
      </c>
      <c r="F22" s="13">
        <v>83013</v>
      </c>
      <c r="G22" s="13">
        <v>2231</v>
      </c>
      <c r="H22" s="13">
        <v>4836</v>
      </c>
      <c r="I22" s="12">
        <v>166</v>
      </c>
      <c r="J22" s="13">
        <v>5551</v>
      </c>
      <c r="K22" s="12">
        <v>12.9</v>
      </c>
      <c r="L22" s="14">
        <f t="shared" si="1"/>
        <v>32.055273744971139</v>
      </c>
      <c r="M22" s="1" t="s">
        <v>33</v>
      </c>
    </row>
    <row r="23" spans="1:13" ht="16.5" thickBot="1" x14ac:dyDescent="0.3">
      <c r="A23" s="15" t="s">
        <v>34</v>
      </c>
      <c r="B23" s="16">
        <f t="shared" ref="B23:K23" si="2">SUM(B6:B22)</f>
        <v>3770</v>
      </c>
      <c r="C23" s="16">
        <f t="shared" si="2"/>
        <v>15700</v>
      </c>
      <c r="D23" s="16">
        <f t="shared" si="2"/>
        <v>3343457</v>
      </c>
      <c r="E23" s="16">
        <f t="shared" si="2"/>
        <v>64108</v>
      </c>
      <c r="F23" s="16">
        <f t="shared" si="2"/>
        <v>1124624</v>
      </c>
      <c r="G23" s="16">
        <f t="shared" si="2"/>
        <v>35936</v>
      </c>
      <c r="H23" s="16">
        <f t="shared" si="2"/>
        <v>27958</v>
      </c>
      <c r="I23" s="16">
        <f t="shared" si="2"/>
        <v>1719</v>
      </c>
      <c r="J23" s="16">
        <f t="shared" si="2"/>
        <v>48268</v>
      </c>
      <c r="K23" s="17">
        <f t="shared" si="2"/>
        <v>111.9</v>
      </c>
      <c r="L23" s="29">
        <f t="shared" si="1"/>
        <v>66.886530497929456</v>
      </c>
      <c r="M23" s="19" t="s">
        <v>34</v>
      </c>
    </row>
    <row r="24" spans="1:13" ht="15.75" x14ac:dyDescent="0.25">
      <c r="A24" s="1" t="s">
        <v>35</v>
      </c>
      <c r="B24" s="20"/>
      <c r="C24" s="20"/>
      <c r="D24" s="21">
        <f>SUM(D9,D10,D14,D15,D16,D17,D18,D19,D20,D21,D22)</f>
        <v>2167242</v>
      </c>
      <c r="E24" s="20"/>
      <c r="F24" s="20"/>
      <c r="G24" s="20"/>
      <c r="H24" s="20"/>
      <c r="I24" s="21">
        <f>SUM(I9,I10,I14,I15,I16,I18,I19,I20,I21,I22)</f>
        <v>1448</v>
      </c>
      <c r="J24" s="21">
        <f>SUM(J9,J10,J14,J15,J16,J18,J19,J20,J21,J22)</f>
        <v>41136</v>
      </c>
      <c r="K24" s="20"/>
      <c r="L24" s="22">
        <f t="shared" si="1"/>
        <v>50.893340221679502</v>
      </c>
      <c r="M24" s="1" t="s">
        <v>35</v>
      </c>
    </row>
    <row r="25" spans="1:13" ht="15.75" x14ac:dyDescent="0.25">
      <c r="A25" s="23" t="s">
        <v>36</v>
      </c>
      <c r="B25" s="25">
        <v>87</v>
      </c>
      <c r="C25" s="25">
        <v>0</v>
      </c>
      <c r="D25" s="25">
        <v>24072</v>
      </c>
      <c r="E25" s="25">
        <v>814</v>
      </c>
      <c r="F25" s="25">
        <v>29603</v>
      </c>
      <c r="G25" s="25">
        <v>0</v>
      </c>
      <c r="H25" s="25">
        <v>0</v>
      </c>
      <c r="I25" s="25"/>
      <c r="J25" s="25">
        <v>1024</v>
      </c>
      <c r="K25" s="30">
        <v>2</v>
      </c>
      <c r="L25" s="22">
        <f t="shared" si="1"/>
        <v>23.5078125</v>
      </c>
      <c r="M25" s="23" t="s">
        <v>36</v>
      </c>
    </row>
    <row r="26" spans="1:13" ht="15.75" x14ac:dyDescent="0.25">
      <c r="A26" s="23" t="s">
        <v>38</v>
      </c>
      <c r="B26" s="25">
        <v>256</v>
      </c>
      <c r="C26" s="25">
        <v>0</v>
      </c>
      <c r="D26" s="25">
        <v>35104</v>
      </c>
      <c r="E26" s="25">
        <v>1520</v>
      </c>
      <c r="F26" s="25">
        <v>22200</v>
      </c>
      <c r="G26" s="25">
        <v>0</v>
      </c>
      <c r="H26" s="25">
        <v>0</v>
      </c>
      <c r="I26" s="25"/>
      <c r="J26" s="25">
        <v>1011</v>
      </c>
      <c r="K26" s="30">
        <v>2</v>
      </c>
      <c r="L26" s="22">
        <f t="shared" si="1"/>
        <v>34.722057368941641</v>
      </c>
      <c r="M26" s="23" t="s">
        <v>38</v>
      </c>
    </row>
  </sheetData>
  <sheetProtection algorithmName="SHA-512" hashValue="PA4aylOY5F/bkR0GeUx1s4q+Oz1GS+IOq7lEvJ7nsXYsrBL3qcVCjRbFWZbfyff1OX6+Kryx2sm5/c72H0Tebg==" saltValue="TfaYND5V/CMuXQOmpm9kLw==" spinCount="100000" sheet="1" objects="1" scenarios="1"/>
  <customSheetViews>
    <customSheetView guid="{F6F3343A-3EAF-4FE4-9EC1-9AFCDA7376E2}" scale="75" showRuler="0">
      <selection activeCell="G15" sqref="G15"/>
      <pageMargins left="0.39370078740157483" right="0.39370078740157483" top="0.39370078740157483" bottom="0.39370078740157483" header="0.51181102362204722" footer="0.51181102362204722"/>
      <printOptions gridLines="1"/>
      <pageSetup paperSize="9" scale="75" orientation="landscape" r:id="rId1"/>
      <headerFooter alignWithMargins="0"/>
    </customSheetView>
  </customSheetViews>
  <mergeCells count="1">
    <mergeCell ref="A1:D1"/>
  </mergeCells>
  <phoneticPr fontId="0" type="noConversion"/>
  <printOptions gridLines="1"/>
  <pageMargins left="0.39370078740157483" right="0.39370078740157483" top="0.39370078740157483" bottom="0.39370078740157483" header="0.51181102362204722" footer="0.51181102362204722"/>
  <pageSetup paperSize="9" scale="75" orientation="landscape" r:id="rId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0"/>
  <dimension ref="A1:M26"/>
  <sheetViews>
    <sheetView zoomScale="75" workbookViewId="0">
      <selection activeCell="D23" sqref="D23"/>
    </sheetView>
  </sheetViews>
  <sheetFormatPr baseColWidth="10" defaultRowHeight="12.75" x14ac:dyDescent="0.2"/>
  <cols>
    <col min="1" max="1" width="26.5703125" bestFit="1" customWidth="1"/>
    <col min="2" max="3" width="15" bestFit="1" customWidth="1"/>
    <col min="4" max="4" width="13.7109375" bestFit="1" customWidth="1"/>
    <col min="5" max="5" width="11.5703125" bestFit="1" customWidth="1"/>
    <col min="6" max="6" width="12.140625" bestFit="1" customWidth="1"/>
    <col min="8" max="8" width="12" bestFit="1" customWidth="1"/>
    <col min="9" max="9" width="11.5703125" bestFit="1" customWidth="1"/>
    <col min="10" max="10" width="10.5703125" bestFit="1" customWidth="1"/>
    <col min="11" max="11" width="11" bestFit="1" customWidth="1"/>
    <col min="12" max="12" width="21" bestFit="1" customWidth="1"/>
    <col min="13" max="13" width="26.5703125" bestFit="1" customWidth="1"/>
  </cols>
  <sheetData>
    <row r="1" spans="1:13" ht="15.75" x14ac:dyDescent="0.25">
      <c r="A1" s="429" t="s">
        <v>0</v>
      </c>
      <c r="B1" s="429"/>
      <c r="C1" s="429"/>
      <c r="D1" s="429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4" t="s">
        <v>1</v>
      </c>
      <c r="M3" s="2"/>
    </row>
    <row r="4" spans="1:13" ht="78.75" x14ac:dyDescent="0.25">
      <c r="A4" s="5"/>
      <c r="B4" s="6" t="s">
        <v>39</v>
      </c>
      <c r="C4" s="6" t="s">
        <v>40</v>
      </c>
      <c r="D4" s="6" t="s">
        <v>2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3</v>
      </c>
      <c r="J4" s="6" t="s">
        <v>4</v>
      </c>
      <c r="K4" s="6" t="s">
        <v>5</v>
      </c>
      <c r="L4" s="7" t="s">
        <v>6</v>
      </c>
      <c r="M4" s="8"/>
    </row>
    <row r="5" spans="1:13" ht="45" x14ac:dyDescent="0.25">
      <c r="A5" s="5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/>
      <c r="J5" s="7" t="s">
        <v>14</v>
      </c>
      <c r="K5" s="7" t="s">
        <v>15</v>
      </c>
      <c r="L5" s="7" t="s">
        <v>16</v>
      </c>
      <c r="M5" s="8"/>
    </row>
    <row r="6" spans="1:13" ht="15.75" x14ac:dyDescent="0.25">
      <c r="A6" s="1" t="s">
        <v>17</v>
      </c>
      <c r="B6" s="9">
        <v>101</v>
      </c>
      <c r="C6" s="10">
        <v>174</v>
      </c>
      <c r="D6" s="10">
        <v>174264</v>
      </c>
      <c r="E6" s="10">
        <v>3894</v>
      </c>
      <c r="F6" s="10">
        <v>25609</v>
      </c>
      <c r="G6" s="10">
        <v>874</v>
      </c>
      <c r="H6" s="10">
        <v>1041</v>
      </c>
      <c r="I6" s="9">
        <v>49</v>
      </c>
      <c r="J6" s="10">
        <v>768</v>
      </c>
      <c r="K6" s="9">
        <v>4</v>
      </c>
      <c r="L6" s="11">
        <f>D6/(I6+J6)</f>
        <v>213.29742962056304</v>
      </c>
      <c r="M6" s="1" t="s">
        <v>17</v>
      </c>
    </row>
    <row r="7" spans="1:13" ht="15.75" x14ac:dyDescent="0.25">
      <c r="A7" s="1" t="s">
        <v>18</v>
      </c>
      <c r="B7" s="9">
        <v>69</v>
      </c>
      <c r="C7" s="10">
        <v>174</v>
      </c>
      <c r="D7" s="10">
        <v>164699</v>
      </c>
      <c r="E7" s="10">
        <v>4040</v>
      </c>
      <c r="F7" s="10">
        <v>25169</v>
      </c>
      <c r="G7" s="10">
        <v>483</v>
      </c>
      <c r="H7" s="9">
        <v>229</v>
      </c>
      <c r="I7" s="9">
        <v>18</v>
      </c>
      <c r="J7" s="9">
        <v>570</v>
      </c>
      <c r="K7" s="9">
        <v>3.5</v>
      </c>
      <c r="L7" s="11">
        <f>D7/(I7+J7)</f>
        <v>280.1003401360544</v>
      </c>
      <c r="M7" s="1" t="s">
        <v>18</v>
      </c>
    </row>
    <row r="8" spans="1:13" ht="15.75" x14ac:dyDescent="0.25">
      <c r="A8" s="1" t="s">
        <v>19</v>
      </c>
      <c r="B8" s="9">
        <v>71</v>
      </c>
      <c r="C8" s="10">
        <v>174</v>
      </c>
      <c r="D8" s="10">
        <v>90656</v>
      </c>
      <c r="E8" s="10">
        <v>2141</v>
      </c>
      <c r="F8" s="10">
        <v>17870</v>
      </c>
      <c r="G8" s="10">
        <v>265</v>
      </c>
      <c r="H8" s="10">
        <v>1978</v>
      </c>
      <c r="I8" s="9">
        <v>24</v>
      </c>
      <c r="J8" s="10">
        <v>557</v>
      </c>
      <c r="K8" s="9">
        <v>3</v>
      </c>
      <c r="L8" s="11">
        <f>D8/(I8+J8)</f>
        <v>156.03442340791739</v>
      </c>
      <c r="M8" s="1" t="s">
        <v>19</v>
      </c>
    </row>
    <row r="9" spans="1:13" ht="15.75" x14ac:dyDescent="0.25">
      <c r="A9" s="1" t="s">
        <v>20</v>
      </c>
      <c r="B9" s="9">
        <v>214</v>
      </c>
      <c r="C9" s="10">
        <v>0</v>
      </c>
      <c r="D9" s="10">
        <v>196747</v>
      </c>
      <c r="E9" s="10">
        <v>3765</v>
      </c>
      <c r="F9" s="10">
        <v>66678</v>
      </c>
      <c r="G9" s="10">
        <v>995</v>
      </c>
      <c r="H9" s="10">
        <v>847</v>
      </c>
      <c r="I9" s="9">
        <v>122</v>
      </c>
      <c r="J9" s="10">
        <v>2983</v>
      </c>
      <c r="K9" s="9">
        <v>7</v>
      </c>
      <c r="L9" s="11">
        <f>D9/(I9+J9)</f>
        <v>63.364573268921092</v>
      </c>
      <c r="M9" s="1" t="s">
        <v>20</v>
      </c>
    </row>
    <row r="10" spans="1:13" ht="15" x14ac:dyDescent="0.2">
      <c r="A10" s="2" t="s">
        <v>21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11"/>
      <c r="M10" s="2" t="s">
        <v>21</v>
      </c>
    </row>
    <row r="11" spans="1:13" ht="15.75" x14ac:dyDescent="0.25">
      <c r="A11" s="1" t="s">
        <v>22</v>
      </c>
      <c r="B11" s="9">
        <v>76</v>
      </c>
      <c r="C11" s="9">
        <v>174</v>
      </c>
      <c r="D11" s="10">
        <v>371798</v>
      </c>
      <c r="E11" s="10">
        <v>4801</v>
      </c>
      <c r="F11" s="10">
        <v>35738</v>
      </c>
      <c r="G11" s="10">
        <v>1564</v>
      </c>
      <c r="H11" s="10">
        <v>1789</v>
      </c>
      <c r="I11" s="9">
        <v>40</v>
      </c>
      <c r="J11" s="10">
        <v>1037</v>
      </c>
      <c r="K11" s="9">
        <v>5</v>
      </c>
      <c r="L11" s="11">
        <f>D11/(I11+J11)</f>
        <v>345.2163416898793</v>
      </c>
      <c r="M11" s="1" t="s">
        <v>22</v>
      </c>
    </row>
    <row r="12" spans="1:13" ht="15.75" x14ac:dyDescent="0.25">
      <c r="A12" s="1" t="s">
        <v>23</v>
      </c>
      <c r="B12" s="9">
        <v>82</v>
      </c>
      <c r="C12" s="10">
        <v>174</v>
      </c>
      <c r="D12" s="10">
        <v>133211</v>
      </c>
      <c r="E12" s="10">
        <v>3124</v>
      </c>
      <c r="F12" s="10">
        <v>23929</v>
      </c>
      <c r="G12" s="10">
        <v>486</v>
      </c>
      <c r="H12" s="10">
        <v>1632</v>
      </c>
      <c r="I12" s="9">
        <v>48</v>
      </c>
      <c r="J12" s="9">
        <v>734</v>
      </c>
      <c r="K12" s="9">
        <v>3</v>
      </c>
      <c r="L12" s="11">
        <f>D12/(I12+J12)</f>
        <v>170.346547314578</v>
      </c>
      <c r="M12" s="1" t="s">
        <v>23</v>
      </c>
    </row>
    <row r="13" spans="1:13" ht="15.75" x14ac:dyDescent="0.25">
      <c r="A13" s="1" t="s">
        <v>24</v>
      </c>
      <c r="B13" s="9">
        <v>175</v>
      </c>
      <c r="C13" s="10">
        <v>1024</v>
      </c>
      <c r="D13" s="10">
        <v>137673</v>
      </c>
      <c r="E13" s="10">
        <v>3056</v>
      </c>
      <c r="F13" s="10">
        <v>28665</v>
      </c>
      <c r="G13" s="10">
        <v>665</v>
      </c>
      <c r="H13" s="10">
        <v>0</v>
      </c>
      <c r="I13" s="9">
        <v>45</v>
      </c>
      <c r="J13" s="10">
        <v>799</v>
      </c>
      <c r="K13" s="9">
        <v>4</v>
      </c>
      <c r="L13" s="11">
        <v>163.12</v>
      </c>
      <c r="M13" s="1" t="s">
        <v>24</v>
      </c>
    </row>
    <row r="14" spans="1:13" ht="15.75" x14ac:dyDescent="0.25">
      <c r="A14" s="1" t="s">
        <v>25</v>
      </c>
      <c r="B14" s="9">
        <v>93</v>
      </c>
      <c r="C14" s="10">
        <v>0</v>
      </c>
      <c r="D14" s="10">
        <v>120983</v>
      </c>
      <c r="E14" s="10">
        <v>2597</v>
      </c>
      <c r="F14" s="10">
        <v>47910</v>
      </c>
      <c r="G14" s="10">
        <v>2240</v>
      </c>
      <c r="H14" s="10">
        <v>1250</v>
      </c>
      <c r="I14" s="9">
        <v>62</v>
      </c>
      <c r="J14" s="10">
        <v>1795</v>
      </c>
      <c r="K14" s="9">
        <v>5</v>
      </c>
      <c r="L14" s="11">
        <f>D14/(I14+J14)</f>
        <v>65.149703823371027</v>
      </c>
      <c r="M14" s="1" t="s">
        <v>25</v>
      </c>
    </row>
    <row r="15" spans="1:13" ht="15" x14ac:dyDescent="0.2">
      <c r="A15" s="2" t="s">
        <v>26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11"/>
      <c r="M15" s="2" t="s">
        <v>26</v>
      </c>
    </row>
    <row r="16" spans="1:13" ht="15.75" x14ac:dyDescent="0.25">
      <c r="A16" s="1" t="s">
        <v>27</v>
      </c>
      <c r="B16" s="9">
        <v>532</v>
      </c>
      <c r="C16" s="9">
        <v>193</v>
      </c>
      <c r="D16" s="10">
        <v>326457</v>
      </c>
      <c r="E16" s="10">
        <v>5704</v>
      </c>
      <c r="F16" s="10">
        <v>218970</v>
      </c>
      <c r="G16" s="10">
        <v>2694</v>
      </c>
      <c r="H16" s="9">
        <v>640</v>
      </c>
      <c r="I16" s="9">
        <v>470</v>
      </c>
      <c r="J16" s="10">
        <v>11739</v>
      </c>
      <c r="K16" s="9">
        <v>19</v>
      </c>
      <c r="L16" s="11">
        <f t="shared" ref="L16:L24" si="0">D16/(I16+J16)</f>
        <v>26.739044966827748</v>
      </c>
      <c r="M16" s="1" t="s">
        <v>27</v>
      </c>
    </row>
    <row r="17" spans="1:13" ht="15.75" x14ac:dyDescent="0.25">
      <c r="A17" s="1" t="s">
        <v>28</v>
      </c>
      <c r="B17" s="9">
        <v>94</v>
      </c>
      <c r="C17" s="9">
        <v>0</v>
      </c>
      <c r="D17" s="10">
        <v>94100</v>
      </c>
      <c r="E17" s="10">
        <v>2755</v>
      </c>
      <c r="F17" s="10">
        <v>17714</v>
      </c>
      <c r="G17" s="10">
        <v>1256</v>
      </c>
      <c r="H17" s="10">
        <v>483</v>
      </c>
      <c r="I17" s="9">
        <v>18</v>
      </c>
      <c r="J17" s="10">
        <v>910</v>
      </c>
      <c r="K17" s="9">
        <v>3</v>
      </c>
      <c r="L17" s="11">
        <f t="shared" si="0"/>
        <v>101.40086206896552</v>
      </c>
      <c r="M17" s="1" t="s">
        <v>28</v>
      </c>
    </row>
    <row r="18" spans="1:13" ht="15.75" x14ac:dyDescent="0.25">
      <c r="A18" s="1" t="s">
        <v>29</v>
      </c>
      <c r="B18" s="9">
        <v>366</v>
      </c>
      <c r="C18" s="10">
        <v>32</v>
      </c>
      <c r="D18" s="10">
        <v>300638</v>
      </c>
      <c r="E18" s="10">
        <v>4443</v>
      </c>
      <c r="F18" s="10">
        <v>155014</v>
      </c>
      <c r="G18" s="10">
        <v>2219</v>
      </c>
      <c r="H18" s="10">
        <v>1643</v>
      </c>
      <c r="I18" s="9">
        <v>244</v>
      </c>
      <c r="J18" s="10">
        <v>6428</v>
      </c>
      <c r="K18" s="9">
        <v>14.75</v>
      </c>
      <c r="L18" s="11">
        <f t="shared" si="0"/>
        <v>45.05965227817746</v>
      </c>
      <c r="M18" s="1" t="s">
        <v>29</v>
      </c>
    </row>
    <row r="19" spans="1:13" ht="15.75" x14ac:dyDescent="0.25">
      <c r="A19" s="1" t="s">
        <v>30</v>
      </c>
      <c r="B19" s="9">
        <v>454</v>
      </c>
      <c r="C19" s="10">
        <v>192</v>
      </c>
      <c r="D19" s="10">
        <v>271931</v>
      </c>
      <c r="E19" s="10">
        <v>6765</v>
      </c>
      <c r="F19" s="10">
        <v>68139</v>
      </c>
      <c r="G19" s="10">
        <v>1344</v>
      </c>
      <c r="H19" s="10">
        <v>903</v>
      </c>
      <c r="I19" s="9">
        <v>171</v>
      </c>
      <c r="J19" s="10">
        <v>4052</v>
      </c>
      <c r="K19" s="9">
        <v>11.5</v>
      </c>
      <c r="L19" s="11">
        <f t="shared" si="0"/>
        <v>64.392848685768413</v>
      </c>
      <c r="M19" s="1" t="s">
        <v>30</v>
      </c>
    </row>
    <row r="20" spans="1:13" ht="15.75" x14ac:dyDescent="0.25">
      <c r="A20" s="1" t="s">
        <v>31</v>
      </c>
      <c r="B20" s="9">
        <v>236</v>
      </c>
      <c r="C20" s="9">
        <v>0</v>
      </c>
      <c r="D20" s="10">
        <v>222500</v>
      </c>
      <c r="E20" s="10">
        <v>1933</v>
      </c>
      <c r="F20" s="10">
        <v>54155</v>
      </c>
      <c r="G20" s="9">
        <v>690</v>
      </c>
      <c r="H20" s="10">
        <v>1163</v>
      </c>
      <c r="I20" s="9">
        <v>120</v>
      </c>
      <c r="J20" s="10">
        <v>2653</v>
      </c>
      <c r="K20" s="9">
        <v>5.5</v>
      </c>
      <c r="L20" s="11">
        <f t="shared" si="0"/>
        <v>80.238009376126939</v>
      </c>
      <c r="M20" s="1" t="s">
        <v>31</v>
      </c>
    </row>
    <row r="21" spans="1:13" ht="15.75" x14ac:dyDescent="0.25">
      <c r="A21" s="1" t="s">
        <v>32</v>
      </c>
      <c r="B21" s="10">
        <v>679</v>
      </c>
      <c r="C21" s="9">
        <v>0</v>
      </c>
      <c r="D21" s="10">
        <v>135115</v>
      </c>
      <c r="E21" s="10">
        <v>2460</v>
      </c>
      <c r="F21" s="10">
        <v>77940</v>
      </c>
      <c r="G21" s="9">
        <v>574</v>
      </c>
      <c r="H21" s="9">
        <v>250</v>
      </c>
      <c r="I21" s="9">
        <v>90</v>
      </c>
      <c r="J21" s="10">
        <v>2703</v>
      </c>
      <c r="K21" s="9">
        <v>6.5</v>
      </c>
      <c r="L21" s="11">
        <f t="shared" si="0"/>
        <v>48.376297887576087</v>
      </c>
      <c r="M21" s="1" t="s">
        <v>32</v>
      </c>
    </row>
    <row r="22" spans="1:13" ht="16.5" thickBot="1" x14ac:dyDescent="0.3">
      <c r="A22" s="1" t="s">
        <v>33</v>
      </c>
      <c r="B22" s="12">
        <v>438</v>
      </c>
      <c r="C22" s="13">
        <v>1003</v>
      </c>
      <c r="D22" s="13">
        <v>208506</v>
      </c>
      <c r="E22" s="13">
        <v>3792</v>
      </c>
      <c r="F22" s="13">
        <v>91636</v>
      </c>
      <c r="G22" s="13">
        <v>1407</v>
      </c>
      <c r="H22" s="13">
        <v>2756</v>
      </c>
      <c r="I22" s="12">
        <v>164</v>
      </c>
      <c r="J22" s="13">
        <v>5346</v>
      </c>
      <c r="K22" s="12">
        <v>12.9</v>
      </c>
      <c r="L22" s="14">
        <f t="shared" si="0"/>
        <v>37.841379310344827</v>
      </c>
      <c r="M22" s="1" t="s">
        <v>33</v>
      </c>
    </row>
    <row r="23" spans="1:13" ht="16.5" thickBot="1" x14ac:dyDescent="0.3">
      <c r="A23" s="15" t="s">
        <v>34</v>
      </c>
      <c r="B23" s="16">
        <f t="shared" ref="B23:K23" si="1">SUM(B6:B22)</f>
        <v>3680</v>
      </c>
      <c r="C23" s="16">
        <f t="shared" si="1"/>
        <v>3314</v>
      </c>
      <c r="D23" s="16">
        <f t="shared" si="1"/>
        <v>2949278</v>
      </c>
      <c r="E23" s="16">
        <f t="shared" si="1"/>
        <v>55270</v>
      </c>
      <c r="F23" s="16">
        <f t="shared" si="1"/>
        <v>955136</v>
      </c>
      <c r="G23" s="16">
        <f t="shared" si="1"/>
        <v>17756</v>
      </c>
      <c r="H23" s="16">
        <f t="shared" si="1"/>
        <v>16604</v>
      </c>
      <c r="I23" s="16">
        <f t="shared" si="1"/>
        <v>1685</v>
      </c>
      <c r="J23" s="16">
        <f t="shared" si="1"/>
        <v>43074</v>
      </c>
      <c r="K23" s="17">
        <f t="shared" si="1"/>
        <v>107.65</v>
      </c>
      <c r="L23" s="18">
        <f t="shared" si="0"/>
        <v>65.89240152818428</v>
      </c>
      <c r="M23" s="19" t="s">
        <v>34</v>
      </c>
    </row>
    <row r="24" spans="1:13" ht="15.75" x14ac:dyDescent="0.25">
      <c r="A24" s="1" t="s">
        <v>35</v>
      </c>
      <c r="B24" s="20"/>
      <c r="C24" s="20"/>
      <c r="D24" s="21">
        <f>SUM(D9,D10,D14,D15,D16,D18,D19,D20,D21,D22)</f>
        <v>1782877</v>
      </c>
      <c r="E24" s="20"/>
      <c r="F24" s="20"/>
      <c r="G24" s="20"/>
      <c r="H24" s="20"/>
      <c r="I24" s="21">
        <f>SUM(I9,I10,I14,I15,I16,I18,I19,I20,I21,I22)</f>
        <v>1443</v>
      </c>
      <c r="J24" s="21">
        <f>SUM(J9,J10,J14,J15,J16,J18,J19,J20,J21,J22)</f>
        <v>37699</v>
      </c>
      <c r="K24" s="20"/>
      <c r="L24" s="22">
        <f t="shared" si="0"/>
        <v>45.548949977006792</v>
      </c>
      <c r="M24" s="1" t="s">
        <v>35</v>
      </c>
    </row>
    <row r="25" spans="1:13" ht="15.75" x14ac:dyDescent="0.25">
      <c r="A25" s="23" t="s">
        <v>36</v>
      </c>
      <c r="B25" s="24">
        <v>88</v>
      </c>
      <c r="C25" s="24">
        <v>0</v>
      </c>
      <c r="D25" s="25">
        <v>23423</v>
      </c>
      <c r="E25" s="25">
        <v>828</v>
      </c>
      <c r="F25" s="25">
        <v>23908</v>
      </c>
      <c r="G25" s="25">
        <v>0</v>
      </c>
      <c r="H25" s="25">
        <v>0</v>
      </c>
      <c r="I25" s="25"/>
      <c r="J25" s="26" t="s">
        <v>37</v>
      </c>
      <c r="K25" s="24">
        <v>2</v>
      </c>
      <c r="L25" s="27"/>
      <c r="M25" s="1" t="s">
        <v>36</v>
      </c>
    </row>
    <row r="26" spans="1:13" ht="15.75" x14ac:dyDescent="0.25">
      <c r="A26" s="23" t="s">
        <v>38</v>
      </c>
      <c r="B26" s="24">
        <v>251</v>
      </c>
      <c r="C26" s="24">
        <v>0</v>
      </c>
      <c r="D26" s="25">
        <v>39448</v>
      </c>
      <c r="E26" s="26" t="s">
        <v>37</v>
      </c>
      <c r="F26" s="25">
        <v>14171</v>
      </c>
      <c r="G26" s="26" t="s">
        <v>37</v>
      </c>
      <c r="H26" s="26" t="s">
        <v>37</v>
      </c>
      <c r="I26" s="25"/>
      <c r="J26" s="25">
        <v>871</v>
      </c>
      <c r="K26" s="24">
        <v>2</v>
      </c>
      <c r="L26" s="27">
        <f>D26/(I26+J26)</f>
        <v>45.290470723306541</v>
      </c>
      <c r="M26" s="1" t="s">
        <v>38</v>
      </c>
    </row>
  </sheetData>
  <sheetProtection algorithmName="SHA-512" hashValue="TcH7w2URt/Zpme4ohBq4W8nksMHkGgnCW7SCRKDUgBMvMte6tPBwMD3/mV8h9BAowD8xNYpWID3peJ8TFLGzJw==" saltValue="yICHBewx77K8J+JF7ohlDQ==" spinCount="100000" sheet="1" objects="1" scenarios="1"/>
  <customSheetViews>
    <customSheetView guid="{F6F3343A-3EAF-4FE4-9EC1-9AFCDA7376E2}" scale="75" showRuler="0">
      <selection activeCell="D23" sqref="D23"/>
      <pageMargins left="0.39370078740157483" right="0.39370078740157483" top="0.59055118110236227" bottom="0.59055118110236227" header="0.51181102362204722" footer="0.51181102362204722"/>
      <printOptions gridLines="1"/>
      <pageSetup paperSize="9" scale="75" orientation="landscape" r:id="rId1"/>
      <headerFooter alignWithMargins="0"/>
    </customSheetView>
  </customSheetViews>
  <mergeCells count="1">
    <mergeCell ref="A1:D1"/>
  </mergeCells>
  <phoneticPr fontId="0" type="noConversion"/>
  <printOptions gridLines="1"/>
  <pageMargins left="0.39370078740157483" right="0.39370078740157483" top="0.59055118110236227" bottom="0.59055118110236227" header="0.51181102362204722" footer="0.51181102362204722"/>
  <pageSetup paperSize="9" scale="75" orientation="landscape" r:id="rId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1"/>
  <dimension ref="A1"/>
  <sheetViews>
    <sheetView workbookViewId="0"/>
  </sheetViews>
  <sheetFormatPr baseColWidth="10" defaultRowHeight="12.75" x14ac:dyDescent="0.2"/>
  <sheetData/>
  <customSheetViews>
    <customSheetView guid="{F6F3343A-3EAF-4FE4-9EC1-9AFCDA7376E2}" showRuler="0"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2"/>
  <dimension ref="A1"/>
  <sheetViews>
    <sheetView workbookViewId="0"/>
  </sheetViews>
  <sheetFormatPr baseColWidth="10" defaultRowHeight="12.75" x14ac:dyDescent="0.2"/>
  <sheetData/>
  <customSheetViews>
    <customSheetView guid="{F6F3343A-3EAF-4FE4-9EC1-9AFCDA7376E2}" showRuler="0"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3"/>
  <dimension ref="A1"/>
  <sheetViews>
    <sheetView workbookViewId="0"/>
  </sheetViews>
  <sheetFormatPr baseColWidth="10" defaultRowHeight="12.75" x14ac:dyDescent="0.2"/>
  <sheetData/>
  <customSheetViews>
    <customSheetView guid="{F6F3343A-3EAF-4FE4-9EC1-9AFCDA7376E2}" showRuler="0"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55CF-0D41-4EFF-B0BE-686F9A4AB9D4}">
  <dimension ref="A1:Z39"/>
  <sheetViews>
    <sheetView tabSelected="1" zoomScale="75" zoomScaleNormal="75" workbookViewId="0">
      <selection activeCell="U20" sqref="U20"/>
    </sheetView>
  </sheetViews>
  <sheetFormatPr baseColWidth="10" defaultRowHeight="12.75" x14ac:dyDescent="0.2"/>
  <cols>
    <col min="1" max="1" width="27.5703125" bestFit="1" customWidth="1"/>
    <col min="12" max="12" width="27.5703125" bestFit="1" customWidth="1"/>
    <col min="21" max="21" width="14.85546875" bestFit="1" customWidth="1"/>
    <col min="22" max="22" width="20.7109375" bestFit="1" customWidth="1"/>
  </cols>
  <sheetData>
    <row r="1" spans="1:26" ht="15.75" x14ac:dyDescent="0.25">
      <c r="A1" s="429" t="s">
        <v>153</v>
      </c>
      <c r="B1" s="429"/>
      <c r="C1" s="429"/>
      <c r="D1" s="429"/>
      <c r="E1" s="429"/>
      <c r="F1" s="429"/>
      <c r="G1" s="421"/>
      <c r="H1" s="421"/>
      <c r="I1" s="421"/>
      <c r="J1" s="421"/>
      <c r="K1" s="421"/>
      <c r="L1" s="421"/>
      <c r="M1" s="421"/>
      <c r="N1" s="2"/>
      <c r="O1" s="2"/>
      <c r="P1" s="2"/>
      <c r="Q1" s="2"/>
      <c r="R1" s="2"/>
      <c r="S1" s="62"/>
      <c r="T1" s="2"/>
      <c r="U1" s="2"/>
      <c r="V1" s="2"/>
      <c r="W1" s="2"/>
    </row>
    <row r="2" spans="1:26" ht="15.75" x14ac:dyDescent="0.25">
      <c r="A2" s="421"/>
      <c r="B2" s="421"/>
      <c r="C2" s="421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  <c r="W2" s="2"/>
    </row>
    <row r="3" spans="1:26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321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328">
        <v>19</v>
      </c>
      <c r="V3" s="69" t="s">
        <v>1</v>
      </c>
      <c r="W3" s="70"/>
    </row>
    <row r="4" spans="1:26" ht="121.5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300" t="s">
        <v>139</v>
      </c>
      <c r="J4" s="74" t="s">
        <v>80</v>
      </c>
      <c r="K4" s="74" t="s">
        <v>134</v>
      </c>
      <c r="L4" s="75"/>
      <c r="M4" s="322" t="s">
        <v>141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135</v>
      </c>
      <c r="U4" s="329" t="s">
        <v>143</v>
      </c>
      <c r="V4" s="76" t="s">
        <v>89</v>
      </c>
      <c r="W4" s="36"/>
    </row>
    <row r="5" spans="1:26" ht="6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301" t="s">
        <v>140</v>
      </c>
      <c r="J5" s="76" t="s">
        <v>98</v>
      </c>
      <c r="K5" s="76" t="s">
        <v>99</v>
      </c>
      <c r="L5" s="78"/>
      <c r="M5" s="323" t="s">
        <v>142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330" t="s">
        <v>144</v>
      </c>
      <c r="V5" s="76" t="s">
        <v>16</v>
      </c>
      <c r="W5" s="36"/>
    </row>
    <row r="6" spans="1:26" ht="15.75" x14ac:dyDescent="0.2">
      <c r="A6" s="35" t="s">
        <v>17</v>
      </c>
      <c r="B6" s="221">
        <v>73688</v>
      </c>
      <c r="C6" s="221">
        <v>287382</v>
      </c>
      <c r="D6" s="228">
        <v>171</v>
      </c>
      <c r="E6" s="221">
        <v>11090</v>
      </c>
      <c r="F6" s="221">
        <v>832</v>
      </c>
      <c r="G6" s="221">
        <v>9653</v>
      </c>
      <c r="H6" s="228">
        <v>1419</v>
      </c>
      <c r="I6" s="302">
        <v>177756</v>
      </c>
      <c r="J6" s="221">
        <v>231913</v>
      </c>
      <c r="K6" s="221">
        <v>151286</v>
      </c>
      <c r="L6" s="35" t="s">
        <v>17</v>
      </c>
      <c r="M6" s="389">
        <v>208</v>
      </c>
      <c r="N6" s="390">
        <v>19770</v>
      </c>
      <c r="O6" s="390">
        <v>378</v>
      </c>
      <c r="P6" s="390">
        <v>2391</v>
      </c>
      <c r="Q6" s="391">
        <v>95</v>
      </c>
      <c r="R6" s="390">
        <v>3952</v>
      </c>
      <c r="S6" s="392">
        <v>6.89</v>
      </c>
      <c r="T6" s="392">
        <v>0</v>
      </c>
      <c r="U6" s="331">
        <v>1538</v>
      </c>
      <c r="V6" s="258">
        <f t="shared" ref="V6:V26" si="0">J6/(Q6+R6)</f>
        <v>57.304917222634053</v>
      </c>
      <c r="W6" s="35" t="s">
        <v>17</v>
      </c>
      <c r="Z6" s="113"/>
    </row>
    <row r="7" spans="1:26" ht="15.75" x14ac:dyDescent="0.2">
      <c r="A7" s="35" t="s">
        <v>18</v>
      </c>
      <c r="B7" s="219">
        <v>71983</v>
      </c>
      <c r="C7" s="219">
        <v>55443</v>
      </c>
      <c r="D7" s="219">
        <v>109</v>
      </c>
      <c r="E7" s="219">
        <v>8530</v>
      </c>
      <c r="F7" s="219">
        <v>1709</v>
      </c>
      <c r="G7" s="220" t="s">
        <v>37</v>
      </c>
      <c r="H7" s="219">
        <v>766</v>
      </c>
      <c r="I7" s="303">
        <v>116129</v>
      </c>
      <c r="J7" s="219">
        <v>197598</v>
      </c>
      <c r="K7" s="219">
        <v>27557</v>
      </c>
      <c r="L7" s="35" t="s">
        <v>18</v>
      </c>
      <c r="M7" s="303">
        <v>70</v>
      </c>
      <c r="N7" s="219">
        <v>26756</v>
      </c>
      <c r="O7" s="219">
        <v>384</v>
      </c>
      <c r="P7" s="219">
        <v>1320</v>
      </c>
      <c r="Q7" s="247">
        <v>111</v>
      </c>
      <c r="R7" s="219">
        <v>3786</v>
      </c>
      <c r="S7" s="248">
        <v>4.8</v>
      </c>
      <c r="T7" s="267">
        <v>0</v>
      </c>
      <c r="U7" s="332">
        <v>1197</v>
      </c>
      <c r="V7" s="258">
        <f t="shared" si="0"/>
        <v>50.705157813702847</v>
      </c>
      <c r="W7" s="35" t="s">
        <v>18</v>
      </c>
      <c r="Z7" s="113"/>
    </row>
    <row r="8" spans="1:26" ht="15.75" x14ac:dyDescent="0.2">
      <c r="A8" s="35" t="s">
        <v>19</v>
      </c>
      <c r="B8" s="219">
        <v>53031</v>
      </c>
      <c r="C8" s="219">
        <v>151566</v>
      </c>
      <c r="D8" s="219">
        <v>114</v>
      </c>
      <c r="E8" s="221">
        <v>51406</v>
      </c>
      <c r="F8" s="221">
        <v>1597</v>
      </c>
      <c r="G8" s="221">
        <v>19765</v>
      </c>
      <c r="H8" s="221">
        <v>681</v>
      </c>
      <c r="I8" s="302">
        <v>285535</v>
      </c>
      <c r="J8" s="221">
        <v>430958</v>
      </c>
      <c r="K8" s="221">
        <v>66593.429999999993</v>
      </c>
      <c r="L8" s="35" t="s">
        <v>19</v>
      </c>
      <c r="M8" s="302">
        <v>254</v>
      </c>
      <c r="N8" s="221">
        <v>20584</v>
      </c>
      <c r="O8" s="221">
        <v>839</v>
      </c>
      <c r="P8" s="221">
        <v>1281</v>
      </c>
      <c r="Q8" s="249">
        <v>120</v>
      </c>
      <c r="R8" s="221">
        <v>3424</v>
      </c>
      <c r="S8" s="250">
        <v>5.12</v>
      </c>
      <c r="T8" s="250">
        <v>0</v>
      </c>
      <c r="U8" s="333">
        <v>793</v>
      </c>
      <c r="V8" s="258">
        <f t="shared" si="0"/>
        <v>121.60214446952595</v>
      </c>
      <c r="W8" s="35" t="s">
        <v>19</v>
      </c>
      <c r="Z8" s="113"/>
    </row>
    <row r="9" spans="1:26" ht="15.75" x14ac:dyDescent="0.2">
      <c r="A9" s="35" t="s">
        <v>20</v>
      </c>
      <c r="B9" s="221">
        <v>126535</v>
      </c>
      <c r="C9" s="221">
        <v>259910</v>
      </c>
      <c r="D9" s="221">
        <v>176</v>
      </c>
      <c r="E9" s="222">
        <v>28726</v>
      </c>
      <c r="F9" s="222">
        <v>2432</v>
      </c>
      <c r="G9" s="222">
        <v>26999</v>
      </c>
      <c r="H9" s="222">
        <v>1356</v>
      </c>
      <c r="I9" s="315">
        <v>422441.47</v>
      </c>
      <c r="J9" s="222">
        <v>562410</v>
      </c>
      <c r="K9" s="222">
        <v>242823</v>
      </c>
      <c r="L9" s="35" t="s">
        <v>20</v>
      </c>
      <c r="M9" s="325">
        <v>113</v>
      </c>
      <c r="N9" s="251">
        <v>40883</v>
      </c>
      <c r="O9" s="251">
        <v>1300</v>
      </c>
      <c r="P9" s="251">
        <v>1485</v>
      </c>
      <c r="Q9" s="252">
        <v>207</v>
      </c>
      <c r="R9" s="251">
        <v>6682</v>
      </c>
      <c r="S9" s="252">
        <v>7.87</v>
      </c>
      <c r="T9" s="291">
        <v>0</v>
      </c>
      <c r="U9" s="334">
        <v>1623</v>
      </c>
      <c r="V9" s="258">
        <f t="shared" si="0"/>
        <v>81.638844534765568</v>
      </c>
      <c r="W9" s="35" t="s">
        <v>20</v>
      </c>
      <c r="Z9" s="113"/>
    </row>
    <row r="10" spans="1:26" ht="15.75" x14ac:dyDescent="0.2">
      <c r="A10" s="35" t="s">
        <v>21</v>
      </c>
      <c r="B10" s="222">
        <v>100930</v>
      </c>
      <c r="C10" s="222">
        <v>172833</v>
      </c>
      <c r="D10" s="222">
        <v>170</v>
      </c>
      <c r="E10" s="222">
        <v>8942</v>
      </c>
      <c r="F10" s="222">
        <v>820</v>
      </c>
      <c r="G10" s="222">
        <v>7547</v>
      </c>
      <c r="H10" s="222">
        <v>1839</v>
      </c>
      <c r="I10" s="305">
        <v>278781</v>
      </c>
      <c r="J10" s="222">
        <v>370113.89</v>
      </c>
      <c r="K10" s="369">
        <v>40000</v>
      </c>
      <c r="L10" s="35" t="s">
        <v>21</v>
      </c>
      <c r="M10" s="318">
        <v>50</v>
      </c>
      <c r="N10" s="225">
        <v>26779</v>
      </c>
      <c r="O10" s="225">
        <v>781</v>
      </c>
      <c r="P10" s="225">
        <v>1808</v>
      </c>
      <c r="Q10" s="253">
        <v>143</v>
      </c>
      <c r="R10" s="225">
        <v>5060</v>
      </c>
      <c r="S10" s="254">
        <v>5.5</v>
      </c>
      <c r="T10" s="255">
        <v>0</v>
      </c>
      <c r="U10" s="372">
        <v>2043</v>
      </c>
      <c r="V10" s="258">
        <f t="shared" si="0"/>
        <v>71.134708821833556</v>
      </c>
      <c r="W10" s="35" t="s">
        <v>21</v>
      </c>
      <c r="Z10" s="113"/>
    </row>
    <row r="11" spans="1:26" ht="15.75" x14ac:dyDescent="0.2">
      <c r="A11" s="35" t="s">
        <v>22</v>
      </c>
      <c r="B11" s="295">
        <v>125465</v>
      </c>
      <c r="C11" s="296" t="s">
        <v>37</v>
      </c>
      <c r="D11" s="297">
        <v>114</v>
      </c>
      <c r="E11" s="297">
        <v>13364</v>
      </c>
      <c r="F11" s="297">
        <v>3647</v>
      </c>
      <c r="G11" s="297" t="s">
        <v>37</v>
      </c>
      <c r="H11" s="297">
        <v>3424</v>
      </c>
      <c r="I11" s="310">
        <v>443352</v>
      </c>
      <c r="J11" s="297">
        <v>607695</v>
      </c>
      <c r="K11" s="296">
        <v>221637</v>
      </c>
      <c r="L11" s="35" t="s">
        <v>22</v>
      </c>
      <c r="M11" s="310">
        <v>307</v>
      </c>
      <c r="N11" s="296">
        <v>27121</v>
      </c>
      <c r="O11" s="296">
        <v>1929</v>
      </c>
      <c r="P11" s="296">
        <v>798</v>
      </c>
      <c r="Q11" s="298">
        <v>242</v>
      </c>
      <c r="R11" s="296">
        <v>8217</v>
      </c>
      <c r="S11" s="299">
        <v>10.56</v>
      </c>
      <c r="T11" s="299">
        <v>0</v>
      </c>
      <c r="U11" s="339">
        <v>1312</v>
      </c>
      <c r="V11" s="258">
        <f t="shared" si="0"/>
        <v>71.840052015604684</v>
      </c>
      <c r="W11" s="35" t="s">
        <v>22</v>
      </c>
      <c r="Z11" s="113"/>
    </row>
    <row r="12" spans="1:26" ht="15.75" x14ac:dyDescent="0.2">
      <c r="A12" s="35" t="s">
        <v>23</v>
      </c>
      <c r="B12" s="287">
        <v>61553</v>
      </c>
      <c r="C12" s="287">
        <v>82482</v>
      </c>
      <c r="D12" s="288">
        <v>111</v>
      </c>
      <c r="E12" s="287">
        <v>10229</v>
      </c>
      <c r="F12" s="287">
        <v>1770</v>
      </c>
      <c r="G12" s="287" t="s">
        <v>37</v>
      </c>
      <c r="H12" s="288">
        <v>3255</v>
      </c>
      <c r="I12" s="307">
        <v>197238</v>
      </c>
      <c r="J12" s="287">
        <v>305846</v>
      </c>
      <c r="K12" s="287">
        <v>27557</v>
      </c>
      <c r="L12" s="35" t="s">
        <v>23</v>
      </c>
      <c r="M12" s="312">
        <v>53</v>
      </c>
      <c r="N12" s="221">
        <v>24850</v>
      </c>
      <c r="O12" s="221">
        <v>767</v>
      </c>
      <c r="P12" s="221">
        <v>1095</v>
      </c>
      <c r="Q12" s="249">
        <v>212</v>
      </c>
      <c r="R12" s="221">
        <v>3664</v>
      </c>
      <c r="S12" s="250">
        <v>6.5</v>
      </c>
      <c r="T12" s="250">
        <v>0</v>
      </c>
      <c r="U12" s="336">
        <v>841</v>
      </c>
      <c r="V12" s="258">
        <f t="shared" si="0"/>
        <v>78.907636738906092</v>
      </c>
      <c r="W12" s="35" t="s">
        <v>23</v>
      </c>
      <c r="Z12" s="113"/>
    </row>
    <row r="13" spans="1:26" ht="15.75" x14ac:dyDescent="0.2">
      <c r="A13" s="35" t="s">
        <v>24</v>
      </c>
      <c r="B13" s="423">
        <v>144173</v>
      </c>
      <c r="C13" s="423">
        <v>221774</v>
      </c>
      <c r="D13" s="423">
        <v>175</v>
      </c>
      <c r="E13" s="423">
        <v>31706</v>
      </c>
      <c r="F13" s="423">
        <v>2481</v>
      </c>
      <c r="G13" s="423">
        <v>17139</v>
      </c>
      <c r="H13" s="423">
        <v>299</v>
      </c>
      <c r="I13" s="426">
        <v>548076</v>
      </c>
      <c r="J13" s="423">
        <v>692414</v>
      </c>
      <c r="K13" s="423">
        <v>99022</v>
      </c>
      <c r="L13" s="35" t="s">
        <v>24</v>
      </c>
      <c r="M13" s="426">
        <v>193</v>
      </c>
      <c r="N13" s="423">
        <v>39664</v>
      </c>
      <c r="O13" s="423">
        <v>1643</v>
      </c>
      <c r="P13" s="423">
        <v>4059</v>
      </c>
      <c r="Q13" s="424">
        <v>82</v>
      </c>
      <c r="R13" s="423">
        <v>6397</v>
      </c>
      <c r="S13" s="425">
        <v>13.5</v>
      </c>
      <c r="T13" s="425">
        <v>1</v>
      </c>
      <c r="U13" s="333">
        <v>2355</v>
      </c>
      <c r="V13" s="258">
        <f t="shared" si="0"/>
        <v>106.87050470751659</v>
      </c>
      <c r="W13" s="35" t="s">
        <v>24</v>
      </c>
      <c r="Z13" s="113"/>
    </row>
    <row r="14" spans="1:26" ht="15.75" x14ac:dyDescent="0.2">
      <c r="A14" s="35" t="s">
        <v>25</v>
      </c>
      <c r="B14" s="229">
        <v>104299</v>
      </c>
      <c r="C14" s="229">
        <v>407829</v>
      </c>
      <c r="D14" s="229">
        <v>195</v>
      </c>
      <c r="E14" s="229">
        <v>14026</v>
      </c>
      <c r="F14" s="229">
        <v>2276</v>
      </c>
      <c r="G14" s="229">
        <v>43795</v>
      </c>
      <c r="H14" s="229">
        <v>638</v>
      </c>
      <c r="I14" s="308">
        <v>434838</v>
      </c>
      <c r="J14" s="229">
        <v>547009</v>
      </c>
      <c r="K14" s="229">
        <v>395871</v>
      </c>
      <c r="L14" s="35" t="s">
        <v>25</v>
      </c>
      <c r="M14" s="308">
        <v>122</v>
      </c>
      <c r="N14" s="229">
        <v>57271</v>
      </c>
      <c r="O14" s="229">
        <v>635</v>
      </c>
      <c r="P14" s="229">
        <v>4099</v>
      </c>
      <c r="Q14" s="256">
        <v>145</v>
      </c>
      <c r="R14" s="229">
        <v>5337</v>
      </c>
      <c r="S14" s="257">
        <v>6</v>
      </c>
      <c r="T14" s="257">
        <v>0.5</v>
      </c>
      <c r="U14" s="337">
        <v>1278</v>
      </c>
      <c r="V14" s="258">
        <f t="shared" si="0"/>
        <v>99.782743524261221</v>
      </c>
      <c r="W14" s="35" t="s">
        <v>25</v>
      </c>
      <c r="Z14" s="113"/>
    </row>
    <row r="15" spans="1:26" ht="15.75" x14ac:dyDescent="0.2">
      <c r="A15" s="35" t="s">
        <v>26</v>
      </c>
      <c r="B15" s="230">
        <v>100026</v>
      </c>
      <c r="C15" s="230">
        <v>270179</v>
      </c>
      <c r="D15" s="231">
        <v>180</v>
      </c>
      <c r="E15" s="231">
        <v>14181</v>
      </c>
      <c r="F15" s="231">
        <v>4261</v>
      </c>
      <c r="G15" s="231">
        <v>40523</v>
      </c>
      <c r="H15" s="231">
        <v>4515</v>
      </c>
      <c r="I15" s="309">
        <v>302310</v>
      </c>
      <c r="J15" s="231">
        <v>487219</v>
      </c>
      <c r="K15" s="231">
        <v>20500</v>
      </c>
      <c r="L15" s="35" t="s">
        <v>26</v>
      </c>
      <c r="M15" s="319">
        <v>115</v>
      </c>
      <c r="N15" s="231">
        <v>103188</v>
      </c>
      <c r="O15" s="231">
        <v>6207</v>
      </c>
      <c r="P15" s="231">
        <v>3049</v>
      </c>
      <c r="Q15" s="259">
        <v>152</v>
      </c>
      <c r="R15" s="231">
        <v>4603</v>
      </c>
      <c r="S15" s="260">
        <v>6.5</v>
      </c>
      <c r="T15" s="260">
        <v>0</v>
      </c>
      <c r="U15" s="338">
        <v>1072</v>
      </c>
      <c r="V15" s="258">
        <f t="shared" si="0"/>
        <v>102.46456361724501</v>
      </c>
      <c r="W15" s="35" t="s">
        <v>26</v>
      </c>
      <c r="Z15" s="113"/>
    </row>
    <row r="16" spans="1:26" ht="15.75" x14ac:dyDescent="0.2">
      <c r="A16" s="35" t="s">
        <v>27</v>
      </c>
      <c r="B16" s="230">
        <v>277559</v>
      </c>
      <c r="C16" s="230">
        <v>200599</v>
      </c>
      <c r="D16" s="231">
        <v>543</v>
      </c>
      <c r="E16" s="231">
        <v>70322</v>
      </c>
      <c r="F16" s="231">
        <v>3640</v>
      </c>
      <c r="G16" s="231">
        <v>10223</v>
      </c>
      <c r="H16" s="231">
        <v>10492</v>
      </c>
      <c r="I16" s="309">
        <v>605454</v>
      </c>
      <c r="J16" s="231">
        <v>812786</v>
      </c>
      <c r="K16" s="231">
        <v>399111</v>
      </c>
      <c r="L16" s="35" t="s">
        <v>27</v>
      </c>
      <c r="M16" s="319">
        <v>348</v>
      </c>
      <c r="N16" s="231">
        <v>121042</v>
      </c>
      <c r="O16" s="231">
        <v>3882</v>
      </c>
      <c r="P16" s="231">
        <v>2197</v>
      </c>
      <c r="Q16" s="259">
        <v>616</v>
      </c>
      <c r="R16" s="231">
        <v>18525</v>
      </c>
      <c r="S16" s="260">
        <v>26</v>
      </c>
      <c r="T16" s="260">
        <v>3</v>
      </c>
      <c r="U16" s="338">
        <v>5744</v>
      </c>
      <c r="V16" s="258">
        <f t="shared" si="0"/>
        <v>42.463089702732354</v>
      </c>
      <c r="W16" s="35" t="s">
        <v>27</v>
      </c>
      <c r="Z16" s="113"/>
    </row>
    <row r="17" spans="1:26" ht="15.75" x14ac:dyDescent="0.2">
      <c r="A17" s="35" t="s">
        <v>28</v>
      </c>
      <c r="B17" s="284">
        <v>64709</v>
      </c>
      <c r="C17" s="284">
        <v>64204</v>
      </c>
      <c r="D17" s="284">
        <v>137</v>
      </c>
      <c r="E17" s="284">
        <v>11164</v>
      </c>
      <c r="F17" s="284">
        <v>1719</v>
      </c>
      <c r="G17" s="284">
        <v>3546</v>
      </c>
      <c r="H17" s="284">
        <v>1279</v>
      </c>
      <c r="I17" s="311">
        <v>254362</v>
      </c>
      <c r="J17" s="284">
        <v>267005</v>
      </c>
      <c r="K17" s="284">
        <v>0</v>
      </c>
      <c r="L17" s="35" t="s">
        <v>28</v>
      </c>
      <c r="M17" s="311">
        <v>185</v>
      </c>
      <c r="N17" s="284">
        <v>43240</v>
      </c>
      <c r="O17" s="284">
        <v>508</v>
      </c>
      <c r="P17" s="284">
        <v>1640</v>
      </c>
      <c r="Q17" s="285">
        <v>110</v>
      </c>
      <c r="R17" s="284">
        <v>4177</v>
      </c>
      <c r="S17" s="286">
        <v>7.49</v>
      </c>
      <c r="T17" s="286">
        <v>0</v>
      </c>
      <c r="U17" s="345">
        <v>937</v>
      </c>
      <c r="V17" s="258">
        <f t="shared" si="0"/>
        <v>62.282481922090042</v>
      </c>
      <c r="W17" s="35" t="s">
        <v>28</v>
      </c>
      <c r="Z17" s="113"/>
    </row>
    <row r="18" spans="1:26" ht="15.75" x14ac:dyDescent="0.2">
      <c r="A18" s="35" t="s">
        <v>29</v>
      </c>
      <c r="B18" s="284">
        <v>207769</v>
      </c>
      <c r="C18" s="284">
        <v>669797</v>
      </c>
      <c r="D18" s="284">
        <v>251</v>
      </c>
      <c r="E18" s="284">
        <v>15771</v>
      </c>
      <c r="F18" s="284">
        <v>3475</v>
      </c>
      <c r="G18" s="284">
        <v>4815</v>
      </c>
      <c r="H18" s="284">
        <v>1515</v>
      </c>
      <c r="I18" s="311">
        <v>692612</v>
      </c>
      <c r="J18" s="284">
        <v>910542</v>
      </c>
      <c r="K18" s="284">
        <v>215465</v>
      </c>
      <c r="L18" s="35" t="s">
        <v>29</v>
      </c>
      <c r="M18" s="426">
        <v>224</v>
      </c>
      <c r="N18" s="423">
        <v>78254</v>
      </c>
      <c r="O18" s="423">
        <v>971</v>
      </c>
      <c r="P18" s="423">
        <v>2482</v>
      </c>
      <c r="Q18" s="424">
        <v>509</v>
      </c>
      <c r="R18" s="423">
        <v>13091</v>
      </c>
      <c r="S18" s="425">
        <v>19.39</v>
      </c>
      <c r="T18" s="397">
        <v>3.5</v>
      </c>
      <c r="U18" s="427">
        <v>4977</v>
      </c>
      <c r="V18" s="262">
        <f t="shared" si="0"/>
        <v>66.951617647058825</v>
      </c>
      <c r="W18" s="42" t="s">
        <v>29</v>
      </c>
      <c r="Z18" s="113"/>
    </row>
    <row r="19" spans="1:26" ht="15.75" x14ac:dyDescent="0.2">
      <c r="A19" s="35" t="s">
        <v>30</v>
      </c>
      <c r="B19" s="284">
        <v>186721</v>
      </c>
      <c r="C19" s="284">
        <v>315087</v>
      </c>
      <c r="D19" s="284">
        <v>546</v>
      </c>
      <c r="E19" s="284">
        <v>57660</v>
      </c>
      <c r="F19" s="284">
        <v>3519</v>
      </c>
      <c r="G19" s="284">
        <v>202731</v>
      </c>
      <c r="H19" s="284">
        <v>881</v>
      </c>
      <c r="I19" s="311">
        <v>642582</v>
      </c>
      <c r="J19" s="284">
        <v>874566</v>
      </c>
      <c r="K19" s="284">
        <v>138802</v>
      </c>
      <c r="L19" s="35" t="s">
        <v>30</v>
      </c>
      <c r="M19" s="302">
        <v>202</v>
      </c>
      <c r="N19" s="221">
        <v>95771</v>
      </c>
      <c r="O19" s="221">
        <v>2907</v>
      </c>
      <c r="P19" s="221">
        <v>4472</v>
      </c>
      <c r="Q19" s="249">
        <v>379</v>
      </c>
      <c r="R19" s="221">
        <v>10461</v>
      </c>
      <c r="S19" s="250">
        <v>19</v>
      </c>
      <c r="T19" s="397">
        <v>6.5</v>
      </c>
      <c r="U19" s="398">
        <v>3421</v>
      </c>
      <c r="V19" s="258">
        <f t="shared" si="0"/>
        <v>80.679520295202948</v>
      </c>
      <c r="W19" s="35" t="s">
        <v>30</v>
      </c>
      <c r="Z19" s="113"/>
    </row>
    <row r="20" spans="1:26" ht="15.75" x14ac:dyDescent="0.2">
      <c r="A20" s="35" t="s">
        <v>31</v>
      </c>
      <c r="B20" s="284" t="s">
        <v>37</v>
      </c>
      <c r="C20" s="284" t="s">
        <v>37</v>
      </c>
      <c r="D20" s="284" t="s">
        <v>37</v>
      </c>
      <c r="E20" s="284" t="s">
        <v>37</v>
      </c>
      <c r="F20" s="284" t="s">
        <v>37</v>
      </c>
      <c r="G20" s="284" t="s">
        <v>37</v>
      </c>
      <c r="H20" s="284" t="s">
        <v>37</v>
      </c>
      <c r="I20" s="311" t="s">
        <v>37</v>
      </c>
      <c r="J20" s="284" t="s">
        <v>37</v>
      </c>
      <c r="K20" s="284" t="s">
        <v>37</v>
      </c>
      <c r="L20" s="35" t="s">
        <v>31</v>
      </c>
      <c r="M20" s="302" t="s">
        <v>37</v>
      </c>
      <c r="N20" s="221" t="s">
        <v>37</v>
      </c>
      <c r="O20" s="221" t="s">
        <v>37</v>
      </c>
      <c r="P20" s="221" t="s">
        <v>37</v>
      </c>
      <c r="Q20" s="249" t="s">
        <v>37</v>
      </c>
      <c r="R20" s="221" t="s">
        <v>37</v>
      </c>
      <c r="S20" s="250" t="s">
        <v>37</v>
      </c>
      <c r="T20" s="397" t="s">
        <v>37</v>
      </c>
      <c r="U20" s="398" t="s">
        <v>37</v>
      </c>
      <c r="V20" s="258" t="e">
        <f t="shared" si="0"/>
        <v>#VALUE!</v>
      </c>
      <c r="W20" s="35" t="s">
        <v>31</v>
      </c>
      <c r="Z20" s="113"/>
    </row>
    <row r="21" spans="1:26" ht="15.75" customHeight="1" x14ac:dyDescent="0.2">
      <c r="A21" s="35" t="s">
        <v>32</v>
      </c>
      <c r="B21" s="284" t="s">
        <v>37</v>
      </c>
      <c r="C21" s="284" t="s">
        <v>37</v>
      </c>
      <c r="D21" s="284" t="s">
        <v>37</v>
      </c>
      <c r="E21" s="284" t="s">
        <v>37</v>
      </c>
      <c r="F21" s="284" t="s">
        <v>37</v>
      </c>
      <c r="G21" s="284" t="s">
        <v>37</v>
      </c>
      <c r="H21" s="284" t="s">
        <v>37</v>
      </c>
      <c r="I21" s="311" t="s">
        <v>37</v>
      </c>
      <c r="J21" s="284" t="s">
        <v>37</v>
      </c>
      <c r="K21" s="284" t="s">
        <v>37</v>
      </c>
      <c r="L21" s="35" t="s">
        <v>32</v>
      </c>
      <c r="M21" s="302" t="s">
        <v>37</v>
      </c>
      <c r="N21" s="221" t="s">
        <v>37</v>
      </c>
      <c r="O21" s="221" t="s">
        <v>37</v>
      </c>
      <c r="P21" s="221" t="s">
        <v>37</v>
      </c>
      <c r="Q21" s="249" t="s">
        <v>37</v>
      </c>
      <c r="R21" s="221" t="s">
        <v>37</v>
      </c>
      <c r="S21" s="250" t="s">
        <v>37</v>
      </c>
      <c r="T21" s="397" t="s">
        <v>37</v>
      </c>
      <c r="U21" s="398" t="s">
        <v>37</v>
      </c>
      <c r="V21" s="258" t="e">
        <f t="shared" si="0"/>
        <v>#VALUE!</v>
      </c>
      <c r="W21" s="35" t="s">
        <v>32</v>
      </c>
      <c r="Z21" s="113"/>
    </row>
    <row r="22" spans="1:26" ht="16.5" thickBot="1" x14ac:dyDescent="0.25">
      <c r="A22" s="35" t="s">
        <v>33</v>
      </c>
      <c r="B22" s="399">
        <v>142688</v>
      </c>
      <c r="C22" s="399">
        <v>185761</v>
      </c>
      <c r="D22" s="399">
        <v>310</v>
      </c>
      <c r="E22" s="399">
        <v>48866</v>
      </c>
      <c r="F22" s="399">
        <v>1736</v>
      </c>
      <c r="G22" s="399">
        <v>33227</v>
      </c>
      <c r="H22" s="399">
        <v>2028</v>
      </c>
      <c r="I22" s="400">
        <v>802072</v>
      </c>
      <c r="J22" s="399">
        <v>905992</v>
      </c>
      <c r="K22" s="399">
        <v>559064</v>
      </c>
      <c r="L22" s="35" t="s">
        <v>33</v>
      </c>
      <c r="M22" s="401">
        <v>221</v>
      </c>
      <c r="N22" s="402">
        <v>35473</v>
      </c>
      <c r="O22" s="402">
        <v>11374</v>
      </c>
      <c r="P22" s="402">
        <v>2683</v>
      </c>
      <c r="Q22" s="403">
        <v>388</v>
      </c>
      <c r="R22" s="402">
        <v>9324</v>
      </c>
      <c r="S22" s="404">
        <v>16.5</v>
      </c>
      <c r="T22" s="405">
        <v>1</v>
      </c>
      <c r="U22" s="389">
        <v>1816</v>
      </c>
      <c r="V22" s="406">
        <f t="shared" si="0"/>
        <v>93.28583196046128</v>
      </c>
      <c r="W22" s="35" t="s">
        <v>33</v>
      </c>
      <c r="Z22" s="113"/>
    </row>
    <row r="23" spans="1:26" ht="16.5" thickBot="1" x14ac:dyDescent="0.25">
      <c r="A23" s="43" t="s">
        <v>66</v>
      </c>
      <c r="B23" s="413">
        <f t="shared" ref="B23:K23" si="1">SUM(B6:B22)</f>
        <v>1841129</v>
      </c>
      <c r="C23" s="413">
        <f t="shared" si="1"/>
        <v>3344846</v>
      </c>
      <c r="D23" s="414">
        <f t="shared" si="1"/>
        <v>3302</v>
      </c>
      <c r="E23" s="414">
        <f t="shared" si="1"/>
        <v>395983</v>
      </c>
      <c r="F23" s="414">
        <f t="shared" si="1"/>
        <v>35914</v>
      </c>
      <c r="G23" s="414">
        <f t="shared" si="1"/>
        <v>419963</v>
      </c>
      <c r="H23" s="414">
        <f t="shared" si="1"/>
        <v>34387</v>
      </c>
      <c r="I23" s="415">
        <f>SUM(I6:I22)</f>
        <v>6203538.4699999997</v>
      </c>
      <c r="J23" s="414">
        <f t="shared" si="1"/>
        <v>8204066.8900000006</v>
      </c>
      <c r="K23" s="414">
        <f t="shared" si="1"/>
        <v>2605288.4299999997</v>
      </c>
      <c r="L23" s="103" t="s">
        <v>66</v>
      </c>
      <c r="M23" s="416">
        <f>SUM(M6:M22)</f>
        <v>2665</v>
      </c>
      <c r="N23" s="414">
        <f t="shared" ref="N23:T23" si="2">SUM(N6:N22)</f>
        <v>760646</v>
      </c>
      <c r="O23" s="414">
        <f t="shared" si="2"/>
        <v>34505</v>
      </c>
      <c r="P23" s="414">
        <f t="shared" si="2"/>
        <v>34859</v>
      </c>
      <c r="Q23" s="417">
        <f t="shared" si="2"/>
        <v>3511</v>
      </c>
      <c r="R23" s="414">
        <f t="shared" si="2"/>
        <v>106700</v>
      </c>
      <c r="S23" s="418">
        <f t="shared" si="2"/>
        <v>161.62</v>
      </c>
      <c r="T23" s="418">
        <f t="shared" si="2"/>
        <v>15.5</v>
      </c>
      <c r="U23" s="415">
        <f>SUM(U6:U22)</f>
        <v>30947</v>
      </c>
      <c r="V23" s="419">
        <f t="shared" si="0"/>
        <v>74.439637513496848</v>
      </c>
      <c r="W23" s="44" t="s">
        <v>34</v>
      </c>
    </row>
    <row r="24" spans="1:26" ht="15.75" x14ac:dyDescent="0.25">
      <c r="A24" s="421" t="s">
        <v>62</v>
      </c>
      <c r="B24" s="407">
        <f t="shared" ref="B24:K24" si="3">SUM(B9,B10,B14,B15,B11,B18,B19,B20,B21,B22)</f>
        <v>1094433</v>
      </c>
      <c r="C24" s="407">
        <f t="shared" si="3"/>
        <v>2281396</v>
      </c>
      <c r="D24" s="407">
        <f t="shared" si="3"/>
        <v>1942</v>
      </c>
      <c r="E24" s="407">
        <f t="shared" si="3"/>
        <v>201536</v>
      </c>
      <c r="F24" s="407">
        <f t="shared" si="3"/>
        <v>22166</v>
      </c>
      <c r="G24" s="407">
        <f t="shared" si="3"/>
        <v>359637</v>
      </c>
      <c r="H24" s="407">
        <f t="shared" si="3"/>
        <v>16196</v>
      </c>
      <c r="I24" s="408">
        <f>SUM(I9,I10,I14,I15,I11,I18,I19,I20,I21,I22)</f>
        <v>4018988.4699999997</v>
      </c>
      <c r="J24" s="407">
        <f t="shared" si="3"/>
        <v>5265546.8900000006</v>
      </c>
      <c r="K24" s="407">
        <f t="shared" si="3"/>
        <v>1834162</v>
      </c>
      <c r="L24" s="409" t="s">
        <v>62</v>
      </c>
      <c r="M24" s="410">
        <f>SUM(M8,M9,M13,M14,M15,M18,M19,M20,M21,M22)</f>
        <v>1444</v>
      </c>
      <c r="N24" s="407">
        <f t="shared" ref="N24:U24" si="4">SUM(N9,N10,N14,N15,N11,N18,N19,N20,N21,N22)</f>
        <v>464740</v>
      </c>
      <c r="O24" s="407">
        <f t="shared" si="4"/>
        <v>26104</v>
      </c>
      <c r="P24" s="407">
        <f t="shared" si="4"/>
        <v>20876</v>
      </c>
      <c r="Q24" s="411">
        <f t="shared" si="4"/>
        <v>2165</v>
      </c>
      <c r="R24" s="407">
        <f t="shared" si="4"/>
        <v>62775</v>
      </c>
      <c r="S24" s="412">
        <f t="shared" si="4"/>
        <v>91.32</v>
      </c>
      <c r="T24" s="412">
        <f t="shared" si="4"/>
        <v>11.5</v>
      </c>
      <c r="U24" s="408">
        <f t="shared" si="4"/>
        <v>17542</v>
      </c>
      <c r="V24" s="281">
        <f t="shared" si="0"/>
        <v>81.08325977825686</v>
      </c>
      <c r="W24" s="421" t="s">
        <v>62</v>
      </c>
    </row>
    <row r="25" spans="1:26" ht="15.75" x14ac:dyDescent="0.25">
      <c r="A25" s="421" t="s">
        <v>116</v>
      </c>
      <c r="B25" s="376">
        <v>59789</v>
      </c>
      <c r="C25" s="376">
        <v>44500</v>
      </c>
      <c r="D25" s="374">
        <v>140</v>
      </c>
      <c r="E25" s="376">
        <v>8142</v>
      </c>
      <c r="F25" s="374">
        <v>800</v>
      </c>
      <c r="G25" s="376">
        <v>2570</v>
      </c>
      <c r="H25" s="376">
        <v>329</v>
      </c>
      <c r="I25" s="375">
        <v>114918</v>
      </c>
      <c r="J25" s="376">
        <v>168623</v>
      </c>
      <c r="K25" s="374">
        <v>96426.45</v>
      </c>
      <c r="L25" s="143" t="s">
        <v>116</v>
      </c>
      <c r="M25" s="380" t="s">
        <v>37</v>
      </c>
      <c r="N25" s="376" t="s">
        <v>155</v>
      </c>
      <c r="O25" s="376">
        <v>626</v>
      </c>
      <c r="P25" s="376">
        <v>1790</v>
      </c>
      <c r="Q25" s="377">
        <v>48</v>
      </c>
      <c r="R25" s="376">
        <v>1410</v>
      </c>
      <c r="S25" s="378">
        <v>3.88</v>
      </c>
      <c r="T25" s="379">
        <v>0.88</v>
      </c>
      <c r="U25" s="380">
        <v>526</v>
      </c>
      <c r="V25" s="349">
        <f t="shared" si="0"/>
        <v>115.65363511659808</v>
      </c>
      <c r="W25" s="421" t="s">
        <v>116</v>
      </c>
    </row>
    <row r="26" spans="1:26" ht="15.75" x14ac:dyDescent="0.25">
      <c r="A26" s="421" t="s">
        <v>117</v>
      </c>
      <c r="B26" s="241">
        <v>48796</v>
      </c>
      <c r="C26" s="241">
        <v>43332</v>
      </c>
      <c r="D26" s="242">
        <v>108</v>
      </c>
      <c r="E26" s="241">
        <v>251</v>
      </c>
      <c r="F26" s="241">
        <v>1882</v>
      </c>
      <c r="G26" s="241">
        <v>19842</v>
      </c>
      <c r="H26" s="241">
        <v>736</v>
      </c>
      <c r="I26" s="348">
        <v>76771</v>
      </c>
      <c r="J26" s="241">
        <v>143841</v>
      </c>
      <c r="K26" s="241">
        <v>68477</v>
      </c>
      <c r="L26" s="294" t="s">
        <v>117</v>
      </c>
      <c r="M26" s="327" t="s">
        <v>37</v>
      </c>
      <c r="N26" s="241">
        <v>46083</v>
      </c>
      <c r="O26" s="241">
        <v>0</v>
      </c>
      <c r="P26" s="241">
        <v>0</v>
      </c>
      <c r="Q26" s="242">
        <v>62</v>
      </c>
      <c r="R26" s="241">
        <v>1869</v>
      </c>
      <c r="S26" s="242">
        <v>3.5</v>
      </c>
      <c r="T26" s="290">
        <v>1</v>
      </c>
      <c r="U26" s="371">
        <v>503</v>
      </c>
      <c r="V26" s="277">
        <f t="shared" si="0"/>
        <v>74.490419471776278</v>
      </c>
      <c r="W26" s="421" t="s">
        <v>117</v>
      </c>
    </row>
    <row r="31" spans="1:26" x14ac:dyDescent="0.2">
      <c r="U31" s="129"/>
    </row>
    <row r="33" spans="12:21" x14ac:dyDescent="0.2">
      <c r="U33" s="129"/>
    </row>
    <row r="39" spans="12:21" ht="15" x14ac:dyDescent="0.25">
      <c r="L39" s="393"/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F3214-76CE-4AD7-A763-E02813D3F847}">
  <dimension ref="A1:Z39"/>
  <sheetViews>
    <sheetView zoomScale="75" zoomScaleNormal="75" workbookViewId="0">
      <selection activeCell="F35" sqref="F35"/>
    </sheetView>
  </sheetViews>
  <sheetFormatPr baseColWidth="10" defaultRowHeight="12.75" x14ac:dyDescent="0.2"/>
  <cols>
    <col min="1" max="1" width="27.5703125" bestFit="1" customWidth="1"/>
    <col min="12" max="12" width="27.5703125" bestFit="1" customWidth="1"/>
    <col min="21" max="21" width="14.85546875" bestFit="1" customWidth="1"/>
    <col min="22" max="22" width="20.7109375" bestFit="1" customWidth="1"/>
  </cols>
  <sheetData>
    <row r="1" spans="1:26" ht="15.75" x14ac:dyDescent="0.25">
      <c r="A1" s="429" t="s">
        <v>154</v>
      </c>
      <c r="B1" s="429"/>
      <c r="C1" s="429"/>
      <c r="D1" s="429"/>
      <c r="E1" s="429"/>
      <c r="F1" s="429"/>
      <c r="G1" s="395"/>
      <c r="H1" s="395"/>
      <c r="I1" s="395"/>
      <c r="J1" s="395"/>
      <c r="K1" s="395"/>
      <c r="L1" s="395"/>
      <c r="M1" s="395"/>
      <c r="N1" s="2"/>
      <c r="O1" s="2"/>
      <c r="P1" s="2"/>
      <c r="Q1" s="2"/>
      <c r="R1" s="2"/>
      <c r="S1" s="62"/>
      <c r="T1" s="2"/>
      <c r="U1" s="2"/>
      <c r="V1" s="2"/>
      <c r="W1" s="2"/>
    </row>
    <row r="2" spans="1:26" ht="15.75" x14ac:dyDescent="0.25">
      <c r="A2" s="395"/>
      <c r="B2" s="395"/>
      <c r="C2" s="395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  <c r="W2" s="2"/>
    </row>
    <row r="3" spans="1:26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321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328">
        <v>19</v>
      </c>
      <c r="V3" s="69" t="s">
        <v>1</v>
      </c>
      <c r="W3" s="70"/>
    </row>
    <row r="4" spans="1:26" ht="121.5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300" t="s">
        <v>139</v>
      </c>
      <c r="J4" s="74" t="s">
        <v>80</v>
      </c>
      <c r="K4" s="74" t="s">
        <v>134</v>
      </c>
      <c r="L4" s="75"/>
      <c r="M4" s="322" t="s">
        <v>141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135</v>
      </c>
      <c r="U4" s="329" t="s">
        <v>143</v>
      </c>
      <c r="V4" s="76" t="s">
        <v>89</v>
      </c>
      <c r="W4" s="36"/>
    </row>
    <row r="5" spans="1:26" ht="6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301" t="s">
        <v>140</v>
      </c>
      <c r="J5" s="76" t="s">
        <v>98</v>
      </c>
      <c r="K5" s="76" t="s">
        <v>99</v>
      </c>
      <c r="L5" s="78"/>
      <c r="M5" s="323" t="s">
        <v>142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330" t="s">
        <v>144</v>
      </c>
      <c r="V5" s="76" t="s">
        <v>16</v>
      </c>
      <c r="W5" s="36"/>
    </row>
    <row r="6" spans="1:26" ht="15.75" x14ac:dyDescent="0.2">
      <c r="A6" s="35" t="s">
        <v>17</v>
      </c>
      <c r="B6" s="221">
        <v>74268</v>
      </c>
      <c r="C6" s="221">
        <v>65010</v>
      </c>
      <c r="D6" s="228">
        <v>170</v>
      </c>
      <c r="E6" s="221">
        <v>9731</v>
      </c>
      <c r="F6" s="221">
        <v>849</v>
      </c>
      <c r="G6" s="221">
        <v>12738</v>
      </c>
      <c r="H6" s="228">
        <v>349</v>
      </c>
      <c r="I6" s="302">
        <v>207356</v>
      </c>
      <c r="J6" s="221">
        <v>279206</v>
      </c>
      <c r="K6" s="221">
        <v>149679</v>
      </c>
      <c r="L6" s="35" t="s">
        <v>17</v>
      </c>
      <c r="M6" s="389">
        <v>155</v>
      </c>
      <c r="N6" s="390">
        <v>18527</v>
      </c>
      <c r="O6" s="390">
        <v>447</v>
      </c>
      <c r="P6" s="390">
        <v>2473</v>
      </c>
      <c r="Q6" s="391">
        <v>94</v>
      </c>
      <c r="R6" s="390">
        <v>3373</v>
      </c>
      <c r="S6" s="392">
        <v>6.89</v>
      </c>
      <c r="T6" s="392">
        <v>0.26</v>
      </c>
      <c r="U6" s="331">
        <v>1538</v>
      </c>
      <c r="V6" s="258">
        <f t="shared" ref="V6:V26" si="0">J6/(Q6+R6)</f>
        <v>80.53244880299971</v>
      </c>
      <c r="W6" s="35" t="s">
        <v>17</v>
      </c>
      <c r="Z6" s="113"/>
    </row>
    <row r="7" spans="1:26" ht="15.75" x14ac:dyDescent="0.2">
      <c r="A7" s="35" t="s">
        <v>18</v>
      </c>
      <c r="B7" s="219">
        <v>71126</v>
      </c>
      <c r="C7" s="219">
        <v>33892</v>
      </c>
      <c r="D7" s="219">
        <v>116</v>
      </c>
      <c r="E7" s="219">
        <v>8219</v>
      </c>
      <c r="F7" s="219">
        <v>2433</v>
      </c>
      <c r="G7" s="220" t="s">
        <v>37</v>
      </c>
      <c r="H7" s="219">
        <v>742</v>
      </c>
      <c r="I7" s="303">
        <v>83508</v>
      </c>
      <c r="J7" s="219">
        <v>184035</v>
      </c>
      <c r="K7" s="219">
        <v>20000</v>
      </c>
      <c r="L7" s="35" t="s">
        <v>18</v>
      </c>
      <c r="M7" s="303">
        <v>62</v>
      </c>
      <c r="N7" s="219">
        <v>31169</v>
      </c>
      <c r="O7" s="219">
        <v>506</v>
      </c>
      <c r="P7" s="219">
        <v>920</v>
      </c>
      <c r="Q7" s="247">
        <v>111</v>
      </c>
      <c r="R7" s="219">
        <v>3310</v>
      </c>
      <c r="S7" s="248">
        <v>6</v>
      </c>
      <c r="T7" s="267">
        <v>0</v>
      </c>
      <c r="U7" s="332">
        <v>1197</v>
      </c>
      <c r="V7" s="258">
        <f t="shared" si="0"/>
        <v>53.795673779596612</v>
      </c>
      <c r="W7" s="35" t="s">
        <v>18</v>
      </c>
      <c r="Z7" s="113"/>
    </row>
    <row r="8" spans="1:26" ht="15.75" x14ac:dyDescent="0.2">
      <c r="A8" s="35" t="s">
        <v>19</v>
      </c>
      <c r="B8" s="219">
        <v>52113</v>
      </c>
      <c r="C8" s="219">
        <v>132286</v>
      </c>
      <c r="D8" s="219">
        <v>115</v>
      </c>
      <c r="E8" s="221">
        <v>50921</v>
      </c>
      <c r="F8" s="221">
        <v>1431</v>
      </c>
      <c r="G8" s="221">
        <v>93548</v>
      </c>
      <c r="H8" s="221">
        <v>655</v>
      </c>
      <c r="I8" s="302">
        <v>343783</v>
      </c>
      <c r="J8" s="221">
        <v>465790</v>
      </c>
      <c r="K8" s="221">
        <v>63800</v>
      </c>
      <c r="L8" s="35" t="s">
        <v>19</v>
      </c>
      <c r="M8" s="302">
        <v>134</v>
      </c>
      <c r="N8" s="221">
        <v>26032</v>
      </c>
      <c r="O8" s="221">
        <v>1516</v>
      </c>
      <c r="P8" s="221">
        <v>1156</v>
      </c>
      <c r="Q8" s="249">
        <v>110</v>
      </c>
      <c r="R8" s="221">
        <v>3331</v>
      </c>
      <c r="S8" s="250">
        <v>5.7</v>
      </c>
      <c r="T8" s="250">
        <v>1.5</v>
      </c>
      <c r="U8" s="333">
        <v>793</v>
      </c>
      <c r="V8" s="258">
        <f t="shared" si="0"/>
        <v>135.36471955826795</v>
      </c>
      <c r="W8" s="35" t="s">
        <v>19</v>
      </c>
      <c r="Z8" s="113"/>
    </row>
    <row r="9" spans="1:26" ht="15.75" x14ac:dyDescent="0.2">
      <c r="A9" s="35" t="s">
        <v>20</v>
      </c>
      <c r="B9" s="221">
        <v>125199</v>
      </c>
      <c r="C9" s="221">
        <v>234031</v>
      </c>
      <c r="D9" s="221">
        <v>200</v>
      </c>
      <c r="E9" s="222">
        <v>27501</v>
      </c>
      <c r="F9" s="222">
        <v>2783</v>
      </c>
      <c r="G9" s="222">
        <v>37148</v>
      </c>
      <c r="H9" s="222">
        <v>1356</v>
      </c>
      <c r="I9" s="315">
        <v>353967</v>
      </c>
      <c r="J9" s="222">
        <v>500327</v>
      </c>
      <c r="K9" s="222">
        <v>307056</v>
      </c>
      <c r="L9" s="35" t="s">
        <v>20</v>
      </c>
      <c r="M9" s="325">
        <v>88</v>
      </c>
      <c r="N9" s="251">
        <v>52995</v>
      </c>
      <c r="O9" s="251">
        <v>1443</v>
      </c>
      <c r="P9" s="251">
        <v>1549</v>
      </c>
      <c r="Q9" s="252">
        <v>176</v>
      </c>
      <c r="R9" s="251">
        <v>6636</v>
      </c>
      <c r="S9" s="252">
        <v>8.66</v>
      </c>
      <c r="T9" s="291">
        <v>0</v>
      </c>
      <c r="U9" s="334">
        <v>1623</v>
      </c>
      <c r="V9" s="258">
        <f t="shared" si="0"/>
        <v>73.447886083382272</v>
      </c>
      <c r="W9" s="35" t="s">
        <v>20</v>
      </c>
      <c r="Z9" s="113"/>
    </row>
    <row r="10" spans="1:26" ht="15.75" x14ac:dyDescent="0.2">
      <c r="A10" s="35" t="s">
        <v>21</v>
      </c>
      <c r="B10" s="222">
        <v>101389</v>
      </c>
      <c r="C10" s="222">
        <v>153330</v>
      </c>
      <c r="D10" s="222">
        <v>170</v>
      </c>
      <c r="E10" s="222">
        <v>8950</v>
      </c>
      <c r="F10" s="222">
        <v>974</v>
      </c>
      <c r="G10" s="222">
        <v>15711</v>
      </c>
      <c r="H10" s="222">
        <v>308</v>
      </c>
      <c r="I10" s="305">
        <v>364349</v>
      </c>
      <c r="J10" s="222">
        <v>423358.35</v>
      </c>
      <c r="K10" s="369" t="s">
        <v>37</v>
      </c>
      <c r="L10" s="35" t="s">
        <v>21</v>
      </c>
      <c r="M10" s="318">
        <v>53</v>
      </c>
      <c r="N10" s="225">
        <v>38284</v>
      </c>
      <c r="O10" s="225">
        <v>1152</v>
      </c>
      <c r="P10" s="225">
        <v>2415</v>
      </c>
      <c r="Q10" s="253">
        <v>140</v>
      </c>
      <c r="R10" s="225">
        <v>5351</v>
      </c>
      <c r="S10" s="254">
        <v>5.75</v>
      </c>
      <c r="T10" s="255">
        <v>0</v>
      </c>
      <c r="U10" s="372">
        <v>1043</v>
      </c>
      <c r="V10" s="258">
        <f t="shared" si="0"/>
        <v>77.100409761427784</v>
      </c>
      <c r="W10" s="35" t="s">
        <v>21</v>
      </c>
      <c r="Z10" s="113"/>
    </row>
    <row r="11" spans="1:26" ht="15.75" x14ac:dyDescent="0.2">
      <c r="A11" s="35" t="s">
        <v>22</v>
      </c>
      <c r="B11" s="295">
        <v>125022</v>
      </c>
      <c r="C11" s="296" t="s">
        <v>37</v>
      </c>
      <c r="D11" s="297">
        <v>116</v>
      </c>
      <c r="E11" s="297">
        <v>11266</v>
      </c>
      <c r="F11" s="297">
        <v>4298</v>
      </c>
      <c r="G11" s="422" t="s">
        <v>37</v>
      </c>
      <c r="H11" s="297">
        <v>4001</v>
      </c>
      <c r="I11" s="310">
        <v>379903</v>
      </c>
      <c r="J11" s="297">
        <v>561286</v>
      </c>
      <c r="K11" s="296">
        <v>225696</v>
      </c>
      <c r="L11" s="35" t="s">
        <v>22</v>
      </c>
      <c r="M11" s="310">
        <v>178</v>
      </c>
      <c r="N11" s="296">
        <v>38272</v>
      </c>
      <c r="O11" s="296">
        <v>2512</v>
      </c>
      <c r="P11" s="296">
        <v>1109</v>
      </c>
      <c r="Q11" s="298">
        <v>196</v>
      </c>
      <c r="R11" s="296">
        <v>7879</v>
      </c>
      <c r="S11" s="299">
        <v>10.9</v>
      </c>
      <c r="T11" s="299">
        <v>0</v>
      </c>
      <c r="U11" s="339">
        <v>1312</v>
      </c>
      <c r="V11" s="258">
        <f t="shared" si="0"/>
        <v>69.509102167182661</v>
      </c>
      <c r="W11" s="35" t="s">
        <v>22</v>
      </c>
      <c r="Z11" s="113"/>
    </row>
    <row r="12" spans="1:26" ht="15.75" x14ac:dyDescent="0.2">
      <c r="A12" s="35" t="s">
        <v>23</v>
      </c>
      <c r="B12" s="287">
        <v>63510</v>
      </c>
      <c r="C12" s="287">
        <v>80976</v>
      </c>
      <c r="D12" s="288">
        <v>143</v>
      </c>
      <c r="E12" s="287">
        <v>12835</v>
      </c>
      <c r="F12" s="287">
        <v>1592</v>
      </c>
      <c r="G12" s="287">
        <v>18819</v>
      </c>
      <c r="H12" s="288">
        <v>351</v>
      </c>
      <c r="I12" s="307">
        <v>185018</v>
      </c>
      <c r="J12" s="287">
        <v>249107</v>
      </c>
      <c r="K12" s="287" t="s">
        <v>37</v>
      </c>
      <c r="L12" s="35" t="s">
        <v>23</v>
      </c>
      <c r="M12" s="312">
        <v>74</v>
      </c>
      <c r="N12" s="221">
        <v>35253</v>
      </c>
      <c r="O12" s="221">
        <v>548</v>
      </c>
      <c r="P12" s="221">
        <v>1435</v>
      </c>
      <c r="Q12" s="249">
        <v>189</v>
      </c>
      <c r="R12" s="221">
        <v>3432</v>
      </c>
      <c r="S12" s="250">
        <v>6.5</v>
      </c>
      <c r="T12" s="250">
        <v>0</v>
      </c>
      <c r="U12" s="336">
        <v>841</v>
      </c>
      <c r="V12" s="258">
        <f t="shared" si="0"/>
        <v>68.795084230875446</v>
      </c>
      <c r="W12" s="35" t="s">
        <v>23</v>
      </c>
      <c r="Z12" s="113"/>
    </row>
    <row r="13" spans="1:26" ht="15.75" x14ac:dyDescent="0.2">
      <c r="A13" s="35" t="s">
        <v>24</v>
      </c>
      <c r="B13" s="221">
        <v>138607</v>
      </c>
      <c r="C13" s="221">
        <v>204635</v>
      </c>
      <c r="D13" s="221">
        <v>167</v>
      </c>
      <c r="E13" s="221">
        <v>31764</v>
      </c>
      <c r="F13" s="221">
        <v>3798</v>
      </c>
      <c r="G13" s="221">
        <v>14261</v>
      </c>
      <c r="H13" s="221">
        <v>2393</v>
      </c>
      <c r="I13" s="302">
        <v>359715</v>
      </c>
      <c r="J13" s="221">
        <v>542299</v>
      </c>
      <c r="K13" s="221">
        <v>32006.98</v>
      </c>
      <c r="L13" s="35" t="s">
        <v>24</v>
      </c>
      <c r="M13" s="302">
        <v>193</v>
      </c>
      <c r="N13" s="221">
        <v>55027</v>
      </c>
      <c r="O13" s="221">
        <v>1979</v>
      </c>
      <c r="P13" s="221">
        <v>3581</v>
      </c>
      <c r="Q13" s="249">
        <v>188</v>
      </c>
      <c r="R13" s="221">
        <v>6065</v>
      </c>
      <c r="S13" s="250">
        <v>13</v>
      </c>
      <c r="T13" s="250">
        <v>1</v>
      </c>
      <c r="U13" s="333">
        <v>2355</v>
      </c>
      <c r="V13" s="258">
        <f t="shared" si="0"/>
        <v>86.726211418519114</v>
      </c>
      <c r="W13" s="35" t="s">
        <v>24</v>
      </c>
      <c r="Z13" s="113"/>
    </row>
    <row r="14" spans="1:26" ht="15.75" x14ac:dyDescent="0.2">
      <c r="A14" s="35" t="s">
        <v>25</v>
      </c>
      <c r="B14" s="229">
        <v>102661</v>
      </c>
      <c r="C14" s="229">
        <v>364041</v>
      </c>
      <c r="D14" s="229">
        <v>212</v>
      </c>
      <c r="E14" s="229">
        <v>13981</v>
      </c>
      <c r="F14" s="229">
        <v>2157</v>
      </c>
      <c r="G14" s="229">
        <v>87130</v>
      </c>
      <c r="H14" s="229">
        <v>413</v>
      </c>
      <c r="I14" s="308">
        <v>230230</v>
      </c>
      <c r="J14" s="229">
        <v>344991</v>
      </c>
      <c r="K14" s="229">
        <v>220825</v>
      </c>
      <c r="L14" s="35" t="s">
        <v>25</v>
      </c>
      <c r="M14" s="308">
        <v>172</v>
      </c>
      <c r="N14" s="229">
        <v>55485</v>
      </c>
      <c r="O14" s="229">
        <v>755</v>
      </c>
      <c r="P14" s="229">
        <v>5958</v>
      </c>
      <c r="Q14" s="256">
        <v>144</v>
      </c>
      <c r="R14" s="229">
        <v>5729</v>
      </c>
      <c r="S14" s="257">
        <v>6</v>
      </c>
      <c r="T14" s="257">
        <v>1</v>
      </c>
      <c r="U14" s="337">
        <v>1278</v>
      </c>
      <c r="V14" s="258">
        <f t="shared" si="0"/>
        <v>58.741869572620466</v>
      </c>
      <c r="W14" s="35" t="s">
        <v>25</v>
      </c>
      <c r="Z14" s="113"/>
    </row>
    <row r="15" spans="1:26" ht="15.75" x14ac:dyDescent="0.2">
      <c r="A15" s="35" t="s">
        <v>26</v>
      </c>
      <c r="B15" s="230">
        <v>100280</v>
      </c>
      <c r="C15" s="230">
        <v>229813</v>
      </c>
      <c r="D15" s="231">
        <v>196</v>
      </c>
      <c r="E15" s="231">
        <v>13770</v>
      </c>
      <c r="F15" s="231">
        <v>4353</v>
      </c>
      <c r="G15" s="231">
        <v>36344</v>
      </c>
      <c r="H15" s="231">
        <v>5205</v>
      </c>
      <c r="I15" s="309">
        <v>305243</v>
      </c>
      <c r="J15" s="231">
        <v>455374</v>
      </c>
      <c r="K15" s="231">
        <v>182495</v>
      </c>
      <c r="L15" s="35" t="s">
        <v>26</v>
      </c>
      <c r="M15" s="319">
        <v>49</v>
      </c>
      <c r="N15" s="231">
        <v>119520</v>
      </c>
      <c r="O15" s="231">
        <v>3379</v>
      </c>
      <c r="P15" s="231">
        <v>2409</v>
      </c>
      <c r="Q15" s="259">
        <v>134</v>
      </c>
      <c r="R15" s="231">
        <v>4589</v>
      </c>
      <c r="S15" s="260">
        <v>6.68</v>
      </c>
      <c r="T15" s="260">
        <v>0</v>
      </c>
      <c r="U15" s="338">
        <v>1072</v>
      </c>
      <c r="V15" s="258">
        <f t="shared" si="0"/>
        <v>96.416260851153922</v>
      </c>
      <c r="W15" s="35" t="s">
        <v>26</v>
      </c>
      <c r="Z15" s="113"/>
    </row>
    <row r="16" spans="1:26" ht="15.75" x14ac:dyDescent="0.2">
      <c r="A16" s="35" t="s">
        <v>27</v>
      </c>
      <c r="B16" s="230">
        <v>282493</v>
      </c>
      <c r="C16" s="230">
        <v>181076</v>
      </c>
      <c r="D16" s="231">
        <v>621</v>
      </c>
      <c r="E16" s="231">
        <v>69860</v>
      </c>
      <c r="F16" s="231">
        <v>4411</v>
      </c>
      <c r="G16" s="231">
        <v>9763</v>
      </c>
      <c r="H16" s="231">
        <v>6643</v>
      </c>
      <c r="I16" s="309">
        <v>525780</v>
      </c>
      <c r="J16" s="231">
        <v>734949</v>
      </c>
      <c r="K16" s="231">
        <v>322207</v>
      </c>
      <c r="L16" s="35" t="s">
        <v>27</v>
      </c>
      <c r="M16" s="319">
        <v>345</v>
      </c>
      <c r="N16" s="231">
        <v>163569</v>
      </c>
      <c r="O16" s="231">
        <v>5194</v>
      </c>
      <c r="P16" s="231">
        <v>2159</v>
      </c>
      <c r="Q16" s="259">
        <v>675</v>
      </c>
      <c r="R16" s="231">
        <v>18900</v>
      </c>
      <c r="S16" s="260">
        <v>26</v>
      </c>
      <c r="T16" s="260">
        <v>3</v>
      </c>
      <c r="U16" s="338">
        <v>5744</v>
      </c>
      <c r="V16" s="258">
        <f t="shared" si="0"/>
        <v>37.545287356321836</v>
      </c>
      <c r="W16" s="35" t="s">
        <v>27</v>
      </c>
      <c r="Z16" s="113"/>
    </row>
    <row r="17" spans="1:26" ht="15.75" x14ac:dyDescent="0.2">
      <c r="A17" s="35" t="s">
        <v>28</v>
      </c>
      <c r="B17" s="284">
        <v>64260</v>
      </c>
      <c r="C17" s="284">
        <v>60658</v>
      </c>
      <c r="D17" s="284">
        <v>139</v>
      </c>
      <c r="E17" s="284">
        <v>10763</v>
      </c>
      <c r="F17" s="284">
        <v>2127</v>
      </c>
      <c r="G17" s="284">
        <v>4522</v>
      </c>
      <c r="H17" s="284">
        <v>634</v>
      </c>
      <c r="I17" s="311">
        <v>227854</v>
      </c>
      <c r="J17" s="284">
        <v>268569</v>
      </c>
      <c r="K17" s="284">
        <v>19347</v>
      </c>
      <c r="L17" s="35" t="s">
        <v>28</v>
      </c>
      <c r="M17" s="311">
        <v>184</v>
      </c>
      <c r="N17" s="284">
        <v>53421</v>
      </c>
      <c r="O17" s="284">
        <v>808</v>
      </c>
      <c r="P17" s="284">
        <v>1513</v>
      </c>
      <c r="Q17" s="285">
        <v>106</v>
      </c>
      <c r="R17" s="284">
        <v>4115</v>
      </c>
      <c r="S17" s="286">
        <v>7.29</v>
      </c>
      <c r="T17" s="286">
        <v>0</v>
      </c>
      <c r="U17" s="345">
        <v>937</v>
      </c>
      <c r="V17" s="258">
        <f t="shared" si="0"/>
        <v>63.626865671641788</v>
      </c>
      <c r="W17" s="35" t="s">
        <v>28</v>
      </c>
      <c r="Z17" s="113"/>
    </row>
    <row r="18" spans="1:26" ht="15.75" x14ac:dyDescent="0.2">
      <c r="A18" s="35" t="s">
        <v>29</v>
      </c>
      <c r="B18" s="284">
        <v>205620</v>
      </c>
      <c r="C18" s="284">
        <v>489406</v>
      </c>
      <c r="D18" s="284">
        <v>273</v>
      </c>
      <c r="E18" s="284">
        <v>137</v>
      </c>
      <c r="F18" s="284">
        <v>3183</v>
      </c>
      <c r="G18" s="284">
        <v>6069</v>
      </c>
      <c r="H18" s="284">
        <v>3383</v>
      </c>
      <c r="I18" s="311">
        <v>736399</v>
      </c>
      <c r="J18" s="284">
        <v>922965</v>
      </c>
      <c r="K18" s="284">
        <v>245435</v>
      </c>
      <c r="L18" s="35" t="s">
        <v>29</v>
      </c>
      <c r="M18" s="302">
        <v>81</v>
      </c>
      <c r="N18" s="221">
        <v>43638</v>
      </c>
      <c r="O18" s="221">
        <v>1961</v>
      </c>
      <c r="P18" s="221">
        <v>1835</v>
      </c>
      <c r="Q18" s="249">
        <v>453</v>
      </c>
      <c r="R18" s="221">
        <v>13006</v>
      </c>
      <c r="S18" s="250">
        <v>19.11</v>
      </c>
      <c r="T18" s="397">
        <v>3.5</v>
      </c>
      <c r="U18" s="398">
        <v>4977</v>
      </c>
      <c r="V18" s="262">
        <f t="shared" si="0"/>
        <v>68.576045768630649</v>
      </c>
      <c r="W18" s="42" t="s">
        <v>29</v>
      </c>
      <c r="Z18" s="113"/>
    </row>
    <row r="19" spans="1:26" ht="15.75" x14ac:dyDescent="0.2">
      <c r="A19" s="35" t="s">
        <v>30</v>
      </c>
      <c r="B19" s="284">
        <v>183363</v>
      </c>
      <c r="C19" s="284">
        <v>112105</v>
      </c>
      <c r="D19" s="284">
        <v>562</v>
      </c>
      <c r="E19" s="284">
        <v>56717</v>
      </c>
      <c r="F19" s="284">
        <v>4121</v>
      </c>
      <c r="G19" s="284">
        <v>23819</v>
      </c>
      <c r="H19" s="284">
        <v>8697</v>
      </c>
      <c r="I19" s="311">
        <v>658820</v>
      </c>
      <c r="J19" s="284">
        <v>891540</v>
      </c>
      <c r="K19" s="284">
        <v>135000</v>
      </c>
      <c r="L19" s="35" t="s">
        <v>30</v>
      </c>
      <c r="M19" s="302">
        <v>167</v>
      </c>
      <c r="N19" s="221">
        <v>85915</v>
      </c>
      <c r="O19" s="221">
        <v>1998</v>
      </c>
      <c r="P19" s="221">
        <v>5771</v>
      </c>
      <c r="Q19" s="249">
        <v>351</v>
      </c>
      <c r="R19" s="221">
        <v>10921</v>
      </c>
      <c r="S19" s="250">
        <v>19</v>
      </c>
      <c r="T19" s="397">
        <v>6.5</v>
      </c>
      <c r="U19" s="398">
        <v>3421</v>
      </c>
      <c r="V19" s="258">
        <f t="shared" si="0"/>
        <v>79.093328601845286</v>
      </c>
      <c r="W19" s="35" t="s">
        <v>30</v>
      </c>
      <c r="Z19" s="113"/>
    </row>
    <row r="20" spans="1:26" ht="15.75" x14ac:dyDescent="0.2">
      <c r="A20" s="35" t="s">
        <v>31</v>
      </c>
      <c r="B20" s="284">
        <v>106468</v>
      </c>
      <c r="C20" s="284">
        <v>135568</v>
      </c>
      <c r="D20" s="284">
        <v>164</v>
      </c>
      <c r="E20" s="284">
        <v>16554</v>
      </c>
      <c r="F20" s="284">
        <v>2086</v>
      </c>
      <c r="G20" s="284">
        <v>31032</v>
      </c>
      <c r="H20" s="284">
        <v>945</v>
      </c>
      <c r="I20" s="311">
        <v>413546</v>
      </c>
      <c r="J20" s="284">
        <v>469445</v>
      </c>
      <c r="K20" s="284">
        <v>179390</v>
      </c>
      <c r="L20" s="35" t="s">
        <v>31</v>
      </c>
      <c r="M20" s="302">
        <v>45</v>
      </c>
      <c r="N20" s="221">
        <v>56786</v>
      </c>
      <c r="O20" s="221">
        <v>1050</v>
      </c>
      <c r="P20" s="221">
        <v>2601</v>
      </c>
      <c r="Q20" s="249">
        <v>249</v>
      </c>
      <c r="R20" s="221">
        <v>6421</v>
      </c>
      <c r="S20" s="250">
        <v>6.23</v>
      </c>
      <c r="T20" s="397">
        <v>0</v>
      </c>
      <c r="U20" s="398">
        <v>845</v>
      </c>
      <c r="V20" s="258">
        <f t="shared" si="0"/>
        <v>70.381559220389803</v>
      </c>
      <c r="W20" s="35" t="s">
        <v>31</v>
      </c>
      <c r="Z20" s="113"/>
    </row>
    <row r="21" spans="1:26" ht="15.75" customHeight="1" x14ac:dyDescent="0.2">
      <c r="A21" s="35" t="s">
        <v>32</v>
      </c>
      <c r="B21" s="284">
        <v>148094</v>
      </c>
      <c r="C21" s="284">
        <v>56607</v>
      </c>
      <c r="D21" s="284">
        <v>834</v>
      </c>
      <c r="E21" s="284">
        <v>12948</v>
      </c>
      <c r="F21" s="284">
        <v>2868</v>
      </c>
      <c r="G21" s="284">
        <v>7834</v>
      </c>
      <c r="H21" s="284">
        <v>813</v>
      </c>
      <c r="I21" s="311">
        <v>251768</v>
      </c>
      <c r="J21" s="284">
        <v>413478</v>
      </c>
      <c r="K21" s="284" t="s">
        <v>37</v>
      </c>
      <c r="L21" s="35" t="s">
        <v>32</v>
      </c>
      <c r="M21" s="302">
        <v>182</v>
      </c>
      <c r="N21" s="221">
        <v>36548</v>
      </c>
      <c r="O21" s="221">
        <v>787</v>
      </c>
      <c r="P21" s="221">
        <v>673</v>
      </c>
      <c r="Q21" s="249">
        <v>192</v>
      </c>
      <c r="R21" s="221">
        <v>6124</v>
      </c>
      <c r="S21" s="250">
        <v>8.5</v>
      </c>
      <c r="T21" s="397">
        <v>0</v>
      </c>
      <c r="U21" s="398">
        <v>1143</v>
      </c>
      <c r="V21" s="258">
        <f t="shared" si="0"/>
        <v>65.46516782773908</v>
      </c>
      <c r="W21" s="35" t="s">
        <v>32</v>
      </c>
      <c r="Z21" s="113"/>
    </row>
    <row r="22" spans="1:26" ht="16.5" thickBot="1" x14ac:dyDescent="0.25">
      <c r="A22" s="35" t="s">
        <v>33</v>
      </c>
      <c r="B22" s="399">
        <v>147475</v>
      </c>
      <c r="C22" s="399">
        <v>153391</v>
      </c>
      <c r="D22" s="399">
        <v>323</v>
      </c>
      <c r="E22" s="399">
        <v>48009</v>
      </c>
      <c r="F22" s="399">
        <v>1513</v>
      </c>
      <c r="G22" s="399">
        <v>21118</v>
      </c>
      <c r="H22" s="399">
        <v>4044</v>
      </c>
      <c r="I22" s="400">
        <v>744349</v>
      </c>
      <c r="J22" s="399">
        <v>830104</v>
      </c>
      <c r="K22" s="399">
        <v>589661</v>
      </c>
      <c r="L22" s="35" t="s">
        <v>33</v>
      </c>
      <c r="M22" s="401">
        <v>171</v>
      </c>
      <c r="N22" s="402">
        <v>53748</v>
      </c>
      <c r="O22" s="402">
        <v>15855</v>
      </c>
      <c r="P22" s="402">
        <v>3435</v>
      </c>
      <c r="Q22" s="403">
        <v>401</v>
      </c>
      <c r="R22" s="402">
        <v>9176</v>
      </c>
      <c r="S22" s="404">
        <v>15.3</v>
      </c>
      <c r="T22" s="405">
        <v>1</v>
      </c>
      <c r="U22" s="389">
        <v>1816</v>
      </c>
      <c r="V22" s="406">
        <f t="shared" si="0"/>
        <v>86.676829904980679</v>
      </c>
      <c r="W22" s="35" t="s">
        <v>33</v>
      </c>
      <c r="Z22" s="113"/>
    </row>
    <row r="23" spans="1:26" ht="16.5" thickBot="1" x14ac:dyDescent="0.25">
      <c r="A23" s="43" t="s">
        <v>66</v>
      </c>
      <c r="B23" s="413">
        <f t="shared" ref="B23:K23" si="1">SUM(B6:B22)</f>
        <v>2091948</v>
      </c>
      <c r="C23" s="413">
        <f t="shared" si="1"/>
        <v>2686825</v>
      </c>
      <c r="D23" s="414">
        <f t="shared" si="1"/>
        <v>4521</v>
      </c>
      <c r="E23" s="414">
        <f t="shared" si="1"/>
        <v>403926</v>
      </c>
      <c r="F23" s="414">
        <f t="shared" si="1"/>
        <v>44977</v>
      </c>
      <c r="G23" s="414">
        <f t="shared" si="1"/>
        <v>419856</v>
      </c>
      <c r="H23" s="414">
        <f t="shared" si="1"/>
        <v>40932</v>
      </c>
      <c r="I23" s="415">
        <f>SUM(I6:I22)</f>
        <v>6371588</v>
      </c>
      <c r="J23" s="414">
        <f t="shared" si="1"/>
        <v>8536823.3499999996</v>
      </c>
      <c r="K23" s="414">
        <f t="shared" si="1"/>
        <v>2692597.98</v>
      </c>
      <c r="L23" s="103" t="s">
        <v>66</v>
      </c>
      <c r="M23" s="416">
        <f>SUM(M6:M22)</f>
        <v>2333</v>
      </c>
      <c r="N23" s="414">
        <f t="shared" ref="N23:T23" si="2">SUM(N6:N22)</f>
        <v>964189</v>
      </c>
      <c r="O23" s="414">
        <f t="shared" si="2"/>
        <v>41890</v>
      </c>
      <c r="P23" s="414">
        <f t="shared" si="2"/>
        <v>40992</v>
      </c>
      <c r="Q23" s="417">
        <f t="shared" si="2"/>
        <v>3909</v>
      </c>
      <c r="R23" s="414">
        <f t="shared" si="2"/>
        <v>118358</v>
      </c>
      <c r="S23" s="418">
        <f t="shared" si="2"/>
        <v>177.51000000000002</v>
      </c>
      <c r="T23" s="418">
        <f t="shared" si="2"/>
        <v>17.759999999999998</v>
      </c>
      <c r="U23" s="415">
        <f>SUM(U6:U22)</f>
        <v>31935</v>
      </c>
      <c r="V23" s="419">
        <f t="shared" si="0"/>
        <v>69.821156567184929</v>
      </c>
      <c r="W23" s="44" t="s">
        <v>34</v>
      </c>
    </row>
    <row r="24" spans="1:26" ht="15.75" x14ac:dyDescent="0.25">
      <c r="A24" s="395" t="s">
        <v>62</v>
      </c>
      <c r="B24" s="407">
        <f t="shared" ref="B24:K24" si="3">SUM(B9,B10,B14,B15,B11,B18,B19,B20,B21,B22)</f>
        <v>1345571</v>
      </c>
      <c r="C24" s="407">
        <f t="shared" si="3"/>
        <v>1928292</v>
      </c>
      <c r="D24" s="407">
        <f t="shared" si="3"/>
        <v>3050</v>
      </c>
      <c r="E24" s="407">
        <f t="shared" si="3"/>
        <v>209833</v>
      </c>
      <c r="F24" s="407">
        <f t="shared" si="3"/>
        <v>28336</v>
      </c>
      <c r="G24" s="407">
        <f t="shared" si="3"/>
        <v>266205</v>
      </c>
      <c r="H24" s="407">
        <f t="shared" si="3"/>
        <v>29165</v>
      </c>
      <c r="I24" s="408">
        <f t="shared" si="3"/>
        <v>4438574</v>
      </c>
      <c r="J24" s="407">
        <f t="shared" si="3"/>
        <v>5812868.3499999996</v>
      </c>
      <c r="K24" s="407">
        <f t="shared" si="3"/>
        <v>2085558</v>
      </c>
      <c r="L24" s="409" t="s">
        <v>62</v>
      </c>
      <c r="M24" s="410">
        <f>SUM(M8,M9,M13,M14,M15,M18,M19,M20,M21,M22)</f>
        <v>1282</v>
      </c>
      <c r="N24" s="407">
        <f t="shared" ref="N24:U24" si="4">SUM(N9,N10,N14,N15,N11,N18,N19,N20,N21,N22)</f>
        <v>581191</v>
      </c>
      <c r="O24" s="407">
        <f t="shared" si="4"/>
        <v>30892</v>
      </c>
      <c r="P24" s="407">
        <f t="shared" si="4"/>
        <v>27755</v>
      </c>
      <c r="Q24" s="411">
        <f t="shared" si="4"/>
        <v>2436</v>
      </c>
      <c r="R24" s="407">
        <f t="shared" si="4"/>
        <v>75832</v>
      </c>
      <c r="S24" s="412">
        <f t="shared" si="4"/>
        <v>106.13</v>
      </c>
      <c r="T24" s="412">
        <f t="shared" si="4"/>
        <v>12</v>
      </c>
      <c r="U24" s="408">
        <f t="shared" si="4"/>
        <v>18530</v>
      </c>
      <c r="V24" s="281">
        <f t="shared" si="0"/>
        <v>74.268773317319969</v>
      </c>
      <c r="W24" s="395" t="s">
        <v>62</v>
      </c>
    </row>
    <row r="25" spans="1:26" ht="15.75" x14ac:dyDescent="0.25">
      <c r="A25" s="395" t="s">
        <v>116</v>
      </c>
      <c r="B25" s="376">
        <v>59376</v>
      </c>
      <c r="C25" s="376">
        <v>41940</v>
      </c>
      <c r="D25" s="374">
        <v>142</v>
      </c>
      <c r="E25" s="376">
        <v>8098</v>
      </c>
      <c r="F25" s="374">
        <v>753</v>
      </c>
      <c r="G25" s="376">
        <v>3622</v>
      </c>
      <c r="H25" s="376">
        <v>109</v>
      </c>
      <c r="I25" s="375">
        <v>102867</v>
      </c>
      <c r="J25" s="376">
        <v>174844</v>
      </c>
      <c r="K25" s="374">
        <v>124448.2</v>
      </c>
      <c r="L25" s="143" t="s">
        <v>116</v>
      </c>
      <c r="M25" s="380" t="s">
        <v>37</v>
      </c>
      <c r="N25" s="376">
        <v>37998</v>
      </c>
      <c r="O25" s="376">
        <v>629</v>
      </c>
      <c r="P25" s="376">
        <v>1626</v>
      </c>
      <c r="Q25" s="377">
        <v>50</v>
      </c>
      <c r="R25" s="376">
        <v>1499</v>
      </c>
      <c r="S25" s="378">
        <v>3.63</v>
      </c>
      <c r="T25" s="379">
        <v>0.88</v>
      </c>
      <c r="U25" s="380">
        <v>526</v>
      </c>
      <c r="V25" s="349">
        <f t="shared" si="0"/>
        <v>112.87540348612008</v>
      </c>
      <c r="W25" s="395" t="s">
        <v>116</v>
      </c>
    </row>
    <row r="26" spans="1:26" ht="15.75" x14ac:dyDescent="0.25">
      <c r="A26" s="395" t="s">
        <v>117</v>
      </c>
      <c r="B26" s="241">
        <v>47650</v>
      </c>
      <c r="C26" s="241">
        <v>23490</v>
      </c>
      <c r="D26" s="242">
        <v>122</v>
      </c>
      <c r="E26" s="241">
        <v>175</v>
      </c>
      <c r="F26" s="241">
        <v>1831</v>
      </c>
      <c r="G26" s="241">
        <v>1211</v>
      </c>
      <c r="H26" s="241">
        <v>414</v>
      </c>
      <c r="I26" s="348">
        <v>81207</v>
      </c>
      <c r="J26" s="241">
        <v>142093</v>
      </c>
      <c r="K26" s="241">
        <v>60600</v>
      </c>
      <c r="L26" s="294" t="s">
        <v>117</v>
      </c>
      <c r="M26" s="327" t="s">
        <v>37</v>
      </c>
      <c r="N26" s="241">
        <v>54432</v>
      </c>
      <c r="O26" s="241">
        <v>0</v>
      </c>
      <c r="P26" s="241">
        <v>0</v>
      </c>
      <c r="Q26" s="242">
        <v>64</v>
      </c>
      <c r="R26" s="241">
        <v>1966</v>
      </c>
      <c r="S26" s="242">
        <v>3.5</v>
      </c>
      <c r="T26" s="290">
        <v>1</v>
      </c>
      <c r="U26" s="371">
        <v>503</v>
      </c>
      <c r="V26" s="277">
        <f t="shared" si="0"/>
        <v>69.99655172413793</v>
      </c>
      <c r="W26" s="395" t="s">
        <v>117</v>
      </c>
    </row>
    <row r="31" spans="1:26" x14ac:dyDescent="0.2">
      <c r="U31" s="129"/>
    </row>
    <row r="33" spans="12:21" x14ac:dyDescent="0.2">
      <c r="U33" s="129"/>
    </row>
    <row r="39" spans="12:21" ht="15" x14ac:dyDescent="0.25">
      <c r="L39" s="393"/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25E3-A377-44D1-9F7E-12FE952DC45D}">
  <dimension ref="A1:Z39"/>
  <sheetViews>
    <sheetView zoomScale="75" zoomScaleNormal="75" workbookViewId="0">
      <selection activeCell="E34" sqref="E34"/>
    </sheetView>
  </sheetViews>
  <sheetFormatPr baseColWidth="10" defaultRowHeight="12.75" x14ac:dyDescent="0.2"/>
  <cols>
    <col min="1" max="1" width="27.5703125" bestFit="1" customWidth="1"/>
    <col min="12" max="12" width="27.5703125" bestFit="1" customWidth="1"/>
    <col min="21" max="21" width="14.85546875" bestFit="1" customWidth="1"/>
    <col min="22" max="22" width="20.7109375" bestFit="1" customWidth="1"/>
  </cols>
  <sheetData>
    <row r="1" spans="1:26" ht="15.75" x14ac:dyDescent="0.25">
      <c r="A1" s="429" t="s">
        <v>148</v>
      </c>
      <c r="B1" s="429"/>
      <c r="C1" s="429"/>
      <c r="D1" s="429"/>
      <c r="E1" s="429"/>
      <c r="F1" s="429"/>
      <c r="G1" s="368"/>
      <c r="H1" s="368"/>
      <c r="I1" s="368"/>
      <c r="J1" s="368"/>
      <c r="K1" s="368"/>
      <c r="L1" s="368"/>
      <c r="M1" s="368"/>
      <c r="N1" s="2"/>
      <c r="O1" s="2"/>
      <c r="P1" s="2"/>
      <c r="Q1" s="2"/>
      <c r="R1" s="2"/>
      <c r="S1" s="62"/>
      <c r="T1" s="2"/>
      <c r="U1" s="2"/>
      <c r="V1" s="2"/>
      <c r="W1" s="2"/>
    </row>
    <row r="2" spans="1:26" ht="15.75" x14ac:dyDescent="0.25">
      <c r="A2" s="368"/>
      <c r="B2" s="368"/>
      <c r="C2" s="368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  <c r="W2" s="2"/>
    </row>
    <row r="3" spans="1:26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321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328">
        <v>19</v>
      </c>
      <c r="V3" s="69" t="s">
        <v>1</v>
      </c>
      <c r="W3" s="70"/>
    </row>
    <row r="4" spans="1:26" ht="121.5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300" t="s">
        <v>139</v>
      </c>
      <c r="J4" s="74" t="s">
        <v>80</v>
      </c>
      <c r="K4" s="74" t="s">
        <v>134</v>
      </c>
      <c r="L4" s="75"/>
      <c r="M4" s="322" t="s">
        <v>141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135</v>
      </c>
      <c r="U4" s="329" t="s">
        <v>143</v>
      </c>
      <c r="V4" s="76" t="s">
        <v>89</v>
      </c>
      <c r="W4" s="36"/>
    </row>
    <row r="5" spans="1:26" ht="6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301" t="s">
        <v>140</v>
      </c>
      <c r="J5" s="76" t="s">
        <v>98</v>
      </c>
      <c r="K5" s="76" t="s">
        <v>99</v>
      </c>
      <c r="L5" s="78"/>
      <c r="M5" s="323" t="s">
        <v>142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330" t="s">
        <v>144</v>
      </c>
      <c r="V5" s="76" t="s">
        <v>16</v>
      </c>
      <c r="W5" s="36"/>
    </row>
    <row r="6" spans="1:26" ht="15.75" x14ac:dyDescent="0.2">
      <c r="A6" s="35" t="s">
        <v>17</v>
      </c>
      <c r="B6" s="221">
        <v>73764</v>
      </c>
      <c r="C6" s="221">
        <v>51609</v>
      </c>
      <c r="D6" s="228">
        <v>122</v>
      </c>
      <c r="E6" s="221">
        <v>9831</v>
      </c>
      <c r="F6" s="221">
        <v>953</v>
      </c>
      <c r="G6" s="221">
        <v>7998</v>
      </c>
      <c r="H6" s="228">
        <v>311</v>
      </c>
      <c r="I6" s="302">
        <v>169802</v>
      </c>
      <c r="J6" s="221">
        <v>235453</v>
      </c>
      <c r="K6" s="221">
        <v>137839</v>
      </c>
      <c r="L6" s="35" t="s">
        <v>17</v>
      </c>
      <c r="M6" s="389">
        <v>207</v>
      </c>
      <c r="N6" s="390">
        <v>38042</v>
      </c>
      <c r="O6" s="390">
        <v>633</v>
      </c>
      <c r="P6" s="390">
        <v>4163</v>
      </c>
      <c r="Q6" s="391">
        <v>87</v>
      </c>
      <c r="R6" s="390">
        <v>3114</v>
      </c>
      <c r="S6" s="392">
        <v>6.93</v>
      </c>
      <c r="T6" s="392">
        <v>0.26</v>
      </c>
      <c r="U6" s="331">
        <v>1538</v>
      </c>
      <c r="V6" s="258">
        <f t="shared" ref="V6:V26" si="0">J6/(Q6+R6)</f>
        <v>73.556076226179314</v>
      </c>
      <c r="W6" s="35" t="s">
        <v>17</v>
      </c>
      <c r="Z6" s="113"/>
    </row>
    <row r="7" spans="1:26" ht="15.75" x14ac:dyDescent="0.2">
      <c r="A7" s="35" t="s">
        <v>18</v>
      </c>
      <c r="B7" s="219">
        <v>68975</v>
      </c>
      <c r="C7" s="219">
        <v>30089</v>
      </c>
      <c r="D7" s="219">
        <v>121</v>
      </c>
      <c r="E7" s="219">
        <v>8145</v>
      </c>
      <c r="F7" s="219">
        <v>2207</v>
      </c>
      <c r="G7" s="220"/>
      <c r="H7" s="219">
        <v>1721</v>
      </c>
      <c r="I7" s="303">
        <v>96880</v>
      </c>
      <c r="J7" s="219">
        <v>171070</v>
      </c>
      <c r="K7" s="219">
        <v>31752</v>
      </c>
      <c r="L7" s="35" t="s">
        <v>18</v>
      </c>
      <c r="M7" s="303">
        <v>101</v>
      </c>
      <c r="N7" s="219">
        <v>39440</v>
      </c>
      <c r="O7" s="219">
        <v>220</v>
      </c>
      <c r="P7" s="219">
        <v>1148</v>
      </c>
      <c r="Q7" s="247">
        <v>105</v>
      </c>
      <c r="R7" s="219">
        <v>2973</v>
      </c>
      <c r="S7" s="248">
        <v>6.05</v>
      </c>
      <c r="T7" s="267">
        <v>0</v>
      </c>
      <c r="U7" s="332">
        <v>1197</v>
      </c>
      <c r="V7" s="258">
        <f t="shared" si="0"/>
        <v>55.578297595841455</v>
      </c>
      <c r="W7" s="35" t="s">
        <v>18</v>
      </c>
      <c r="Z7" s="113"/>
    </row>
    <row r="8" spans="1:26" ht="15.75" x14ac:dyDescent="0.2">
      <c r="A8" s="35" t="s">
        <v>19</v>
      </c>
      <c r="B8" s="219">
        <v>51330</v>
      </c>
      <c r="C8" s="219">
        <v>38738</v>
      </c>
      <c r="D8" s="219">
        <v>118</v>
      </c>
      <c r="E8" s="221">
        <v>49027</v>
      </c>
      <c r="F8" s="221">
        <v>1808</v>
      </c>
      <c r="G8" s="221">
        <v>26510</v>
      </c>
      <c r="H8" s="221">
        <v>719</v>
      </c>
      <c r="I8" s="302">
        <v>280493</v>
      </c>
      <c r="J8" s="221">
        <v>392850</v>
      </c>
      <c r="K8" s="221">
        <v>65000</v>
      </c>
      <c r="L8" s="35" t="s">
        <v>19</v>
      </c>
      <c r="M8" s="302">
        <v>303</v>
      </c>
      <c r="N8" s="221">
        <v>46094</v>
      </c>
      <c r="O8" s="221">
        <v>1177</v>
      </c>
      <c r="P8" s="221">
        <v>1741</v>
      </c>
      <c r="Q8" s="249">
        <v>103</v>
      </c>
      <c r="R8" s="221">
        <v>3187</v>
      </c>
      <c r="S8" s="250">
        <v>6.5</v>
      </c>
      <c r="T8" s="250" t="s">
        <v>37</v>
      </c>
      <c r="U8" s="333">
        <v>793</v>
      </c>
      <c r="V8" s="258">
        <f t="shared" si="0"/>
        <v>119.40729483282675</v>
      </c>
      <c r="W8" s="35" t="s">
        <v>19</v>
      </c>
      <c r="Z8" s="113"/>
    </row>
    <row r="9" spans="1:26" ht="15.75" x14ac:dyDescent="0.2">
      <c r="A9" s="35" t="s">
        <v>20</v>
      </c>
      <c r="B9" s="221">
        <v>123893</v>
      </c>
      <c r="C9" s="221">
        <v>196883</v>
      </c>
      <c r="D9" s="221">
        <v>203</v>
      </c>
      <c r="E9" s="222">
        <v>27342</v>
      </c>
      <c r="F9" s="222">
        <v>3169</v>
      </c>
      <c r="G9" s="222">
        <v>30697</v>
      </c>
      <c r="H9" s="222">
        <v>1431</v>
      </c>
      <c r="I9" s="315">
        <v>483706</v>
      </c>
      <c r="J9" s="222">
        <v>687122</v>
      </c>
      <c r="K9" s="222">
        <v>297968</v>
      </c>
      <c r="L9" s="35" t="s">
        <v>20</v>
      </c>
      <c r="M9" s="325">
        <v>202</v>
      </c>
      <c r="N9" s="251">
        <v>80072</v>
      </c>
      <c r="O9" s="251">
        <v>1795</v>
      </c>
      <c r="P9" s="251">
        <v>2160</v>
      </c>
      <c r="Q9" s="252">
        <v>176</v>
      </c>
      <c r="R9" s="251">
        <v>6676</v>
      </c>
      <c r="S9" s="252">
        <v>8.66</v>
      </c>
      <c r="T9" s="291">
        <v>0</v>
      </c>
      <c r="U9" s="334">
        <v>1623</v>
      </c>
      <c r="V9" s="258">
        <f t="shared" si="0"/>
        <v>100.28050204319906</v>
      </c>
      <c r="W9" s="35" t="s">
        <v>20</v>
      </c>
      <c r="Z9" s="113"/>
    </row>
    <row r="10" spans="1:26" ht="15.75" x14ac:dyDescent="0.2">
      <c r="A10" s="35" t="s">
        <v>21</v>
      </c>
      <c r="B10" s="222">
        <v>100636</v>
      </c>
      <c r="C10" s="222">
        <v>36860</v>
      </c>
      <c r="D10" s="222">
        <v>173</v>
      </c>
      <c r="E10" s="222">
        <v>8530</v>
      </c>
      <c r="F10" s="222">
        <v>1309</v>
      </c>
      <c r="G10" s="222">
        <v>3015</v>
      </c>
      <c r="H10" s="222">
        <v>5384</v>
      </c>
      <c r="I10" s="305">
        <v>184525</v>
      </c>
      <c r="J10" s="222">
        <v>266526</v>
      </c>
      <c r="K10" s="369" t="s">
        <v>37</v>
      </c>
      <c r="L10" s="35" t="s">
        <v>21</v>
      </c>
      <c r="M10" s="318">
        <v>98</v>
      </c>
      <c r="N10" s="225">
        <v>64259</v>
      </c>
      <c r="O10" s="225">
        <v>1548</v>
      </c>
      <c r="P10" s="225">
        <v>3871</v>
      </c>
      <c r="Q10" s="253">
        <v>140</v>
      </c>
      <c r="R10" s="225">
        <v>5562</v>
      </c>
      <c r="S10" s="254">
        <v>5.75</v>
      </c>
      <c r="T10" s="255">
        <v>0</v>
      </c>
      <c r="U10" s="335">
        <v>1043</v>
      </c>
      <c r="V10" s="258">
        <f t="shared" si="0"/>
        <v>46.742546474921078</v>
      </c>
      <c r="W10" s="35" t="s">
        <v>21</v>
      </c>
      <c r="Z10" s="113"/>
    </row>
    <row r="11" spans="1:26" ht="15.75" x14ac:dyDescent="0.2">
      <c r="A11" s="35" t="s">
        <v>22</v>
      </c>
      <c r="B11" s="224">
        <v>123826</v>
      </c>
      <c r="C11" s="227" t="s">
        <v>37</v>
      </c>
      <c r="D11" s="225">
        <v>131</v>
      </c>
      <c r="E11" s="226">
        <v>11233</v>
      </c>
      <c r="F11" s="225">
        <v>5941</v>
      </c>
      <c r="G11" s="226" t="s">
        <v>37</v>
      </c>
      <c r="H11" s="225">
        <v>3371</v>
      </c>
      <c r="I11" s="365">
        <v>278536</v>
      </c>
      <c r="J11" s="225">
        <v>542300</v>
      </c>
      <c r="K11" s="225">
        <v>210701</v>
      </c>
      <c r="L11" s="35" t="s">
        <v>22</v>
      </c>
      <c r="M11" s="318">
        <v>218</v>
      </c>
      <c r="N11" s="225">
        <v>65721</v>
      </c>
      <c r="O11" s="225">
        <v>3301</v>
      </c>
      <c r="P11" s="225">
        <v>1974</v>
      </c>
      <c r="Q11" s="253">
        <v>181</v>
      </c>
      <c r="R11" s="225">
        <v>7110</v>
      </c>
      <c r="S11" s="254">
        <v>11.9</v>
      </c>
      <c r="T11" s="255">
        <v>0</v>
      </c>
      <c r="U11" s="372">
        <v>1312</v>
      </c>
      <c r="V11" s="258">
        <f t="shared" si="0"/>
        <v>74.37937182828145</v>
      </c>
      <c r="W11" s="35" t="s">
        <v>22</v>
      </c>
      <c r="Z11" s="113"/>
    </row>
    <row r="12" spans="1:26" ht="15.75" x14ac:dyDescent="0.2">
      <c r="A12" s="35" t="s">
        <v>23</v>
      </c>
      <c r="B12" s="287">
        <v>62269</v>
      </c>
      <c r="C12" s="287">
        <v>62157</v>
      </c>
      <c r="D12" s="288">
        <v>142</v>
      </c>
      <c r="E12" s="287">
        <v>7159</v>
      </c>
      <c r="F12" s="287">
        <v>1962</v>
      </c>
      <c r="G12" s="287">
        <v>4054</v>
      </c>
      <c r="H12" s="288">
        <v>732</v>
      </c>
      <c r="I12" s="307">
        <v>151772</v>
      </c>
      <c r="J12" s="287">
        <v>224405</v>
      </c>
      <c r="K12" s="287" t="s">
        <v>37</v>
      </c>
      <c r="L12" s="35" t="s">
        <v>23</v>
      </c>
      <c r="M12" s="312">
        <v>179</v>
      </c>
      <c r="N12" s="221">
        <v>36378</v>
      </c>
      <c r="O12" s="221">
        <v>1265</v>
      </c>
      <c r="P12" s="221">
        <v>2324</v>
      </c>
      <c r="Q12" s="249">
        <v>160</v>
      </c>
      <c r="R12" s="221">
        <v>3338</v>
      </c>
      <c r="S12" s="250">
        <v>6.5</v>
      </c>
      <c r="T12" s="250">
        <v>0</v>
      </c>
      <c r="U12" s="336">
        <v>841</v>
      </c>
      <c r="V12" s="258">
        <f t="shared" si="0"/>
        <v>64.152372784448261</v>
      </c>
      <c r="W12" s="35" t="s">
        <v>23</v>
      </c>
      <c r="Z12" s="113"/>
    </row>
    <row r="13" spans="1:26" ht="15.75" x14ac:dyDescent="0.2">
      <c r="A13" s="35" t="s">
        <v>24</v>
      </c>
      <c r="B13" s="221">
        <v>134629</v>
      </c>
      <c r="C13" s="221">
        <v>190374</v>
      </c>
      <c r="D13" s="221">
        <v>180</v>
      </c>
      <c r="E13" s="221">
        <v>49813</v>
      </c>
      <c r="F13" s="221">
        <v>4732</v>
      </c>
      <c r="G13" s="221">
        <v>31551</v>
      </c>
      <c r="H13" s="221">
        <v>699</v>
      </c>
      <c r="I13" s="302">
        <v>352308</v>
      </c>
      <c r="J13" s="221">
        <v>520186</v>
      </c>
      <c r="K13" s="221">
        <v>146210</v>
      </c>
      <c r="L13" s="35" t="s">
        <v>24</v>
      </c>
      <c r="M13" s="302">
        <v>1913</v>
      </c>
      <c r="N13" s="221">
        <v>76305</v>
      </c>
      <c r="O13" s="221">
        <v>2973</v>
      </c>
      <c r="P13" s="221">
        <v>7418</v>
      </c>
      <c r="Q13" s="249">
        <v>170</v>
      </c>
      <c r="R13" s="221">
        <v>5827</v>
      </c>
      <c r="S13" s="250">
        <v>9</v>
      </c>
      <c r="T13" s="250">
        <v>2.75</v>
      </c>
      <c r="U13" s="333">
        <v>2355</v>
      </c>
      <c r="V13" s="258">
        <f t="shared" si="0"/>
        <v>86.741037185259302</v>
      </c>
      <c r="W13" s="35" t="s">
        <v>24</v>
      </c>
      <c r="Z13" s="113"/>
    </row>
    <row r="14" spans="1:26" ht="15.75" x14ac:dyDescent="0.2">
      <c r="A14" s="35" t="s">
        <v>25</v>
      </c>
      <c r="B14" s="229">
        <v>100810</v>
      </c>
      <c r="C14" s="229">
        <v>277073</v>
      </c>
      <c r="D14" s="229">
        <v>210</v>
      </c>
      <c r="E14" s="229">
        <v>13823</v>
      </c>
      <c r="F14" s="229">
        <v>2956</v>
      </c>
      <c r="G14" s="229">
        <v>14733</v>
      </c>
      <c r="H14" s="229">
        <v>989</v>
      </c>
      <c r="I14" s="308">
        <v>290517</v>
      </c>
      <c r="J14" s="229">
        <v>417668</v>
      </c>
      <c r="K14" s="229">
        <v>149287</v>
      </c>
      <c r="L14" s="35" t="s">
        <v>25</v>
      </c>
      <c r="M14" s="308">
        <v>271</v>
      </c>
      <c r="N14" s="229">
        <v>70160</v>
      </c>
      <c r="O14" s="229">
        <v>1294</v>
      </c>
      <c r="P14" s="229">
        <v>7683</v>
      </c>
      <c r="Q14" s="256">
        <v>142</v>
      </c>
      <c r="R14" s="229">
        <v>5825</v>
      </c>
      <c r="S14" s="257">
        <v>6</v>
      </c>
      <c r="T14" s="257">
        <v>0.5</v>
      </c>
      <c r="U14" s="337">
        <v>1278</v>
      </c>
      <c r="V14" s="258">
        <f t="shared" si="0"/>
        <v>69.996313055136582</v>
      </c>
      <c r="W14" s="35" t="s">
        <v>25</v>
      </c>
      <c r="Z14" s="113"/>
    </row>
    <row r="15" spans="1:26" ht="15.75" x14ac:dyDescent="0.2">
      <c r="A15" s="35" t="s">
        <v>26</v>
      </c>
      <c r="B15" s="230">
        <v>101132</v>
      </c>
      <c r="C15" s="230">
        <v>193753</v>
      </c>
      <c r="D15" s="231">
        <v>200</v>
      </c>
      <c r="E15" s="231">
        <v>13426</v>
      </c>
      <c r="F15" s="231">
        <v>5453</v>
      </c>
      <c r="G15" s="231">
        <v>39814</v>
      </c>
      <c r="H15" s="231">
        <v>5021</v>
      </c>
      <c r="I15" s="309">
        <v>224675</v>
      </c>
      <c r="J15" s="231">
        <v>440800</v>
      </c>
      <c r="K15" s="231">
        <v>187000</v>
      </c>
      <c r="L15" s="35" t="s">
        <v>26</v>
      </c>
      <c r="M15" s="319">
        <v>154</v>
      </c>
      <c r="N15" s="231">
        <v>156829</v>
      </c>
      <c r="O15" s="231">
        <v>6640</v>
      </c>
      <c r="P15" s="231">
        <v>6140</v>
      </c>
      <c r="Q15" s="259">
        <v>130</v>
      </c>
      <c r="R15" s="231">
        <v>4743</v>
      </c>
      <c r="S15" s="260">
        <v>6.68</v>
      </c>
      <c r="T15" s="260">
        <v>0</v>
      </c>
      <c r="U15" s="338">
        <v>1072</v>
      </c>
      <c r="V15" s="258">
        <f t="shared" si="0"/>
        <v>90.457623640467887</v>
      </c>
      <c r="W15" s="35" t="s">
        <v>26</v>
      </c>
      <c r="Z15" s="113"/>
    </row>
    <row r="16" spans="1:26" ht="15.75" x14ac:dyDescent="0.2">
      <c r="A16" s="35" t="s">
        <v>27</v>
      </c>
      <c r="B16" s="295">
        <v>291845</v>
      </c>
      <c r="C16" s="296">
        <v>152499</v>
      </c>
      <c r="D16" s="297">
        <v>665</v>
      </c>
      <c r="E16" s="297">
        <v>75554</v>
      </c>
      <c r="F16" s="297">
        <v>5646</v>
      </c>
      <c r="G16" s="297">
        <v>9604</v>
      </c>
      <c r="H16" s="297">
        <v>8056</v>
      </c>
      <c r="I16" s="310">
        <v>571738</v>
      </c>
      <c r="J16" s="297">
        <v>863910</v>
      </c>
      <c r="K16" s="296">
        <v>239116</v>
      </c>
      <c r="L16" s="35" t="s">
        <v>27</v>
      </c>
      <c r="M16" s="310">
        <v>355</v>
      </c>
      <c r="N16" s="296">
        <v>229066</v>
      </c>
      <c r="O16" s="296">
        <v>7323</v>
      </c>
      <c r="P16" s="296">
        <v>3417</v>
      </c>
      <c r="Q16" s="298">
        <v>637</v>
      </c>
      <c r="R16" s="296">
        <v>18486</v>
      </c>
      <c r="S16" s="299">
        <v>26</v>
      </c>
      <c r="T16" s="299">
        <v>3</v>
      </c>
      <c r="U16" s="339">
        <v>5774</v>
      </c>
      <c r="V16" s="258">
        <f t="shared" si="0"/>
        <v>45.176489044605972</v>
      </c>
      <c r="W16" s="35" t="s">
        <v>27</v>
      </c>
      <c r="Z16" s="113"/>
    </row>
    <row r="17" spans="1:26" ht="15.75" x14ac:dyDescent="0.2">
      <c r="A17" s="35" t="s">
        <v>28</v>
      </c>
      <c r="B17" s="284">
        <v>63087</v>
      </c>
      <c r="C17" s="284">
        <v>56136</v>
      </c>
      <c r="D17" s="284">
        <v>146</v>
      </c>
      <c r="E17" s="284">
        <v>10859</v>
      </c>
      <c r="F17" s="284">
        <v>2934</v>
      </c>
      <c r="G17" s="284">
        <v>3750</v>
      </c>
      <c r="H17" s="284">
        <v>2504</v>
      </c>
      <c r="I17" s="311">
        <v>159803</v>
      </c>
      <c r="J17" s="284">
        <v>263444</v>
      </c>
      <c r="K17" s="284" t="s">
        <v>37</v>
      </c>
      <c r="L17" s="35" t="s">
        <v>28</v>
      </c>
      <c r="M17" s="311">
        <v>273</v>
      </c>
      <c r="N17" s="284">
        <v>72324</v>
      </c>
      <c r="O17" s="284">
        <v>1212</v>
      </c>
      <c r="P17" s="284">
        <v>2252</v>
      </c>
      <c r="Q17" s="285">
        <v>90</v>
      </c>
      <c r="R17" s="284">
        <v>3786</v>
      </c>
      <c r="S17" s="286">
        <v>7</v>
      </c>
      <c r="T17" s="286">
        <v>0</v>
      </c>
      <c r="U17" s="345">
        <v>937</v>
      </c>
      <c r="V17" s="258">
        <f t="shared" si="0"/>
        <v>67.968008255933952</v>
      </c>
      <c r="W17" s="35" t="s">
        <v>28</v>
      </c>
      <c r="Z17" s="113"/>
    </row>
    <row r="18" spans="1:26" ht="15.75" x14ac:dyDescent="0.2">
      <c r="A18" s="35" t="s">
        <v>29</v>
      </c>
      <c r="B18" s="233">
        <v>208148</v>
      </c>
      <c r="C18" s="221">
        <v>411564</v>
      </c>
      <c r="D18" s="228">
        <v>284</v>
      </c>
      <c r="E18" s="221">
        <v>15992</v>
      </c>
      <c r="F18" s="221">
        <v>5166</v>
      </c>
      <c r="G18" s="221">
        <v>9108</v>
      </c>
      <c r="H18" s="221">
        <v>11725</v>
      </c>
      <c r="I18" s="302">
        <v>482028</v>
      </c>
      <c r="J18" s="221">
        <v>760236</v>
      </c>
      <c r="K18" s="221">
        <v>183154</v>
      </c>
      <c r="L18" s="35" t="s">
        <v>29</v>
      </c>
      <c r="M18" s="302">
        <v>390</v>
      </c>
      <c r="N18" s="221">
        <v>204360</v>
      </c>
      <c r="O18" s="221">
        <v>2961</v>
      </c>
      <c r="P18" s="221">
        <v>2765</v>
      </c>
      <c r="Q18" s="249">
        <v>454</v>
      </c>
      <c r="R18" s="221">
        <v>12746</v>
      </c>
      <c r="S18" s="250">
        <v>20.09</v>
      </c>
      <c r="T18" s="250">
        <v>5</v>
      </c>
      <c r="U18" s="333">
        <v>2244</v>
      </c>
      <c r="V18" s="262">
        <f t="shared" si="0"/>
        <v>57.593636363636364</v>
      </c>
      <c r="W18" s="42" t="s">
        <v>29</v>
      </c>
      <c r="Z18" s="113"/>
    </row>
    <row r="19" spans="1:26" ht="15.75" x14ac:dyDescent="0.2">
      <c r="A19" s="35" t="s">
        <v>30</v>
      </c>
      <c r="B19" s="217">
        <v>187939</v>
      </c>
      <c r="C19" s="217">
        <v>88219</v>
      </c>
      <c r="D19" s="218">
        <v>569</v>
      </c>
      <c r="E19" s="218">
        <v>29090</v>
      </c>
      <c r="F19" s="218">
        <v>4803</v>
      </c>
      <c r="G19" s="234">
        <v>12113</v>
      </c>
      <c r="H19" s="218">
        <v>4351</v>
      </c>
      <c r="I19" s="306">
        <v>558550</v>
      </c>
      <c r="J19" s="218">
        <v>824578</v>
      </c>
      <c r="K19" s="218">
        <v>135000</v>
      </c>
      <c r="L19" s="35" t="s">
        <v>30</v>
      </c>
      <c r="M19" s="350">
        <v>353</v>
      </c>
      <c r="N19" s="351">
        <v>173779</v>
      </c>
      <c r="O19" s="351">
        <v>6115</v>
      </c>
      <c r="P19" s="351">
        <v>7334</v>
      </c>
      <c r="Q19" s="352">
        <v>336</v>
      </c>
      <c r="R19" s="351">
        <v>11173</v>
      </c>
      <c r="S19" s="353">
        <v>19</v>
      </c>
      <c r="T19" s="353">
        <v>6.5</v>
      </c>
      <c r="U19" s="372">
        <v>3421</v>
      </c>
      <c r="V19" s="258">
        <f t="shared" si="0"/>
        <v>71.646363715353203</v>
      </c>
      <c r="W19" s="35" t="s">
        <v>30</v>
      </c>
      <c r="Z19" s="113"/>
    </row>
    <row r="20" spans="1:26" ht="15.75" x14ac:dyDescent="0.2">
      <c r="A20" s="35" t="s">
        <v>31</v>
      </c>
      <c r="B20" s="217">
        <v>101783</v>
      </c>
      <c r="C20" s="217">
        <v>135612</v>
      </c>
      <c r="D20" s="217">
        <v>159</v>
      </c>
      <c r="E20" s="217">
        <v>16379</v>
      </c>
      <c r="F20" s="217">
        <v>3314</v>
      </c>
      <c r="G20" s="217">
        <v>3879</v>
      </c>
      <c r="H20" s="217">
        <v>1037</v>
      </c>
      <c r="I20" s="306">
        <v>341165</v>
      </c>
      <c r="J20" s="218">
        <v>491534</v>
      </c>
      <c r="K20" s="218">
        <v>179390</v>
      </c>
      <c r="L20" s="35" t="s">
        <v>31</v>
      </c>
      <c r="M20" s="313">
        <v>198</v>
      </c>
      <c r="N20" s="207">
        <v>75398</v>
      </c>
      <c r="O20" s="207">
        <v>1136</v>
      </c>
      <c r="P20" s="207">
        <v>3394</v>
      </c>
      <c r="Q20" s="207">
        <v>207</v>
      </c>
      <c r="R20" s="207">
        <v>6074</v>
      </c>
      <c r="S20" s="289">
        <v>6.94</v>
      </c>
      <c r="T20" s="289">
        <v>0</v>
      </c>
      <c r="U20" s="340">
        <v>845</v>
      </c>
      <c r="V20" s="258">
        <f t="shared" si="0"/>
        <v>78.2572838719949</v>
      </c>
      <c r="W20" s="35" t="s">
        <v>31</v>
      </c>
      <c r="Z20" s="113"/>
    </row>
    <row r="21" spans="1:26" ht="15.75" x14ac:dyDescent="0.2">
      <c r="A21" s="35" t="s">
        <v>32</v>
      </c>
      <c r="B21" s="217" t="s">
        <v>37</v>
      </c>
      <c r="C21" s="217" t="s">
        <v>37</v>
      </c>
      <c r="D21" s="217" t="s">
        <v>37</v>
      </c>
      <c r="E21" s="217" t="s">
        <v>37</v>
      </c>
      <c r="F21" s="217" t="s">
        <v>37</v>
      </c>
      <c r="G21" s="217" t="s">
        <v>37</v>
      </c>
      <c r="H21" s="217" t="s">
        <v>37</v>
      </c>
      <c r="I21" s="365" t="s">
        <v>37</v>
      </c>
      <c r="J21" s="218" t="s">
        <v>37</v>
      </c>
      <c r="K21" s="218" t="s">
        <v>37</v>
      </c>
      <c r="L21" s="35" t="s">
        <v>32</v>
      </c>
      <c r="M21" s="303" t="s">
        <v>37</v>
      </c>
      <c r="N21" s="220" t="s">
        <v>37</v>
      </c>
      <c r="O21" s="220" t="s">
        <v>37</v>
      </c>
      <c r="P21" s="220" t="s">
        <v>37</v>
      </c>
      <c r="Q21" s="266" t="s">
        <v>37</v>
      </c>
      <c r="R21" s="220" t="s">
        <v>37</v>
      </c>
      <c r="S21" s="267" t="s">
        <v>37</v>
      </c>
      <c r="T21" s="267" t="s">
        <v>37</v>
      </c>
      <c r="U21" s="341" t="s">
        <v>37</v>
      </c>
      <c r="V21" s="258" t="e">
        <f t="shared" si="0"/>
        <v>#VALUE!</v>
      </c>
      <c r="W21" s="35" t="s">
        <v>32</v>
      </c>
      <c r="Z21" s="113"/>
    </row>
    <row r="22" spans="1:26" ht="16.5" thickBot="1" x14ac:dyDescent="0.25">
      <c r="A22" s="35" t="s">
        <v>33</v>
      </c>
      <c r="B22" s="381">
        <v>150496</v>
      </c>
      <c r="C22" s="382">
        <v>132920</v>
      </c>
      <c r="D22" s="381">
        <v>330</v>
      </c>
      <c r="E22" s="381">
        <v>47447</v>
      </c>
      <c r="F22" s="381">
        <v>3079</v>
      </c>
      <c r="G22" s="381">
        <v>21534</v>
      </c>
      <c r="H22" s="381">
        <v>5162</v>
      </c>
      <c r="I22" s="383">
        <v>754993</v>
      </c>
      <c r="J22" s="381">
        <v>885603</v>
      </c>
      <c r="K22" s="381">
        <v>535720</v>
      </c>
      <c r="L22" s="35" t="s">
        <v>33</v>
      </c>
      <c r="M22" s="387">
        <v>214</v>
      </c>
      <c r="N22" s="384">
        <v>84160</v>
      </c>
      <c r="O22" s="384">
        <v>22190</v>
      </c>
      <c r="P22" s="384">
        <v>4564</v>
      </c>
      <c r="Q22" s="385">
        <v>389</v>
      </c>
      <c r="R22" s="384">
        <v>9159</v>
      </c>
      <c r="S22" s="386">
        <v>13.8</v>
      </c>
      <c r="T22" s="386">
        <v>1</v>
      </c>
      <c r="U22" s="388">
        <v>1816</v>
      </c>
      <c r="V22" s="271">
        <f t="shared" si="0"/>
        <v>92.752723083368238</v>
      </c>
      <c r="W22" s="35" t="s">
        <v>33</v>
      </c>
      <c r="Z22" s="113"/>
    </row>
    <row r="23" spans="1:26" ht="16.5" thickBot="1" x14ac:dyDescent="0.25">
      <c r="A23" s="43" t="s">
        <v>66</v>
      </c>
      <c r="B23" s="413">
        <f t="shared" ref="B23:K23" si="1">SUM(B6:B22)</f>
        <v>1944562</v>
      </c>
      <c r="C23" s="413">
        <f t="shared" si="1"/>
        <v>2054486</v>
      </c>
      <c r="D23" s="414">
        <f t="shared" si="1"/>
        <v>3753</v>
      </c>
      <c r="E23" s="414">
        <f t="shared" si="1"/>
        <v>393650</v>
      </c>
      <c r="F23" s="414">
        <f t="shared" si="1"/>
        <v>55432</v>
      </c>
      <c r="G23" s="414">
        <f t="shared" si="1"/>
        <v>218360</v>
      </c>
      <c r="H23" s="414">
        <f t="shared" si="1"/>
        <v>53213</v>
      </c>
      <c r="I23" s="415">
        <f>SUM(I6:I22)</f>
        <v>5381491</v>
      </c>
      <c r="J23" s="414">
        <f t="shared" si="1"/>
        <v>7987685</v>
      </c>
      <c r="K23" s="414">
        <f t="shared" si="1"/>
        <v>2498137</v>
      </c>
      <c r="L23" s="103" t="s">
        <v>66</v>
      </c>
      <c r="M23" s="416">
        <f>SUM(M6:M22)</f>
        <v>5429</v>
      </c>
      <c r="N23" s="414">
        <f t="shared" ref="N23:T23" si="2">SUM(N6:N22)</f>
        <v>1512387</v>
      </c>
      <c r="O23" s="414">
        <f t="shared" si="2"/>
        <v>61783</v>
      </c>
      <c r="P23" s="414">
        <f t="shared" si="2"/>
        <v>62348</v>
      </c>
      <c r="Q23" s="417">
        <f t="shared" si="2"/>
        <v>3507</v>
      </c>
      <c r="R23" s="414">
        <f t="shared" si="2"/>
        <v>109779</v>
      </c>
      <c r="S23" s="418">
        <f t="shared" si="2"/>
        <v>166.8</v>
      </c>
      <c r="T23" s="418">
        <f t="shared" si="2"/>
        <v>19.009999999999998</v>
      </c>
      <c r="U23" s="415">
        <f>SUM(U6:U22)</f>
        <v>28089</v>
      </c>
      <c r="V23" s="419">
        <f t="shared" si="0"/>
        <v>70.509021414826194</v>
      </c>
      <c r="W23" s="44" t="s">
        <v>34</v>
      </c>
    </row>
    <row r="24" spans="1:26" ht="15.75" x14ac:dyDescent="0.25">
      <c r="A24" s="368" t="s">
        <v>62</v>
      </c>
      <c r="B24" s="407">
        <f t="shared" ref="B24:K24" si="3">SUM(B9,B10,B14,B15,B16,B18,B19,B20,B21,B22)</f>
        <v>1366682</v>
      </c>
      <c r="C24" s="407">
        <f t="shared" si="3"/>
        <v>1625383</v>
      </c>
      <c r="D24" s="407">
        <f t="shared" si="3"/>
        <v>2793</v>
      </c>
      <c r="E24" s="407">
        <f t="shared" si="3"/>
        <v>247583</v>
      </c>
      <c r="F24" s="407">
        <f t="shared" si="3"/>
        <v>34895</v>
      </c>
      <c r="G24" s="407">
        <f t="shared" si="3"/>
        <v>144497</v>
      </c>
      <c r="H24" s="407">
        <f t="shared" si="3"/>
        <v>43156</v>
      </c>
      <c r="I24" s="408">
        <f>SUM(I9,I10,I14,I15,I16,I18,I19,I20,I21,I22)</f>
        <v>3891897</v>
      </c>
      <c r="J24" s="407">
        <f t="shared" si="3"/>
        <v>5637977</v>
      </c>
      <c r="K24" s="407">
        <f t="shared" si="3"/>
        <v>1906635</v>
      </c>
      <c r="L24" s="409" t="s">
        <v>62</v>
      </c>
      <c r="M24" s="410">
        <f>SUM(M8,M9,M13,M14,M15,M18,M19,M20,M21,M22)</f>
        <v>3998</v>
      </c>
      <c r="N24" s="407">
        <f t="shared" ref="N24:T24" si="4">SUM(N9,N10,N14,N15,N16,N18,N19,N20,N21,N22)</f>
        <v>1138083</v>
      </c>
      <c r="O24" s="407">
        <f t="shared" si="4"/>
        <v>51002</v>
      </c>
      <c r="P24" s="407">
        <f t="shared" si="4"/>
        <v>41328</v>
      </c>
      <c r="Q24" s="411">
        <f t="shared" si="4"/>
        <v>2611</v>
      </c>
      <c r="R24" s="407">
        <f t="shared" si="4"/>
        <v>80444</v>
      </c>
      <c r="S24" s="412">
        <f t="shared" si="4"/>
        <v>112.92</v>
      </c>
      <c r="T24" s="412">
        <f t="shared" si="4"/>
        <v>16</v>
      </c>
      <c r="U24" s="408">
        <f>SUM(U9,U10,U14,U15,U16,U18,U19,U20,U21,U22)</f>
        <v>19116</v>
      </c>
      <c r="V24" s="281">
        <f t="shared" si="0"/>
        <v>67.882451387634703</v>
      </c>
      <c r="W24" s="368" t="s">
        <v>62</v>
      </c>
    </row>
    <row r="25" spans="1:26" ht="15.75" x14ac:dyDescent="0.25">
      <c r="A25" s="368" t="s">
        <v>116</v>
      </c>
      <c r="B25" s="373">
        <v>58644</v>
      </c>
      <c r="C25" s="373">
        <v>38318</v>
      </c>
      <c r="D25" s="374">
        <v>145</v>
      </c>
      <c r="E25" s="373">
        <v>7951</v>
      </c>
      <c r="F25" s="374">
        <v>1295</v>
      </c>
      <c r="G25" s="373" t="s">
        <v>37</v>
      </c>
      <c r="H25" s="373">
        <v>2643</v>
      </c>
      <c r="I25" s="375">
        <v>108510</v>
      </c>
      <c r="J25" s="373">
        <v>182459</v>
      </c>
      <c r="K25" s="374">
        <v>131211</v>
      </c>
      <c r="L25" s="143" t="s">
        <v>116</v>
      </c>
      <c r="M25" s="380">
        <v>45</v>
      </c>
      <c r="N25" s="376">
        <v>50218</v>
      </c>
      <c r="O25" s="376">
        <v>1073</v>
      </c>
      <c r="P25" s="376">
        <v>2191</v>
      </c>
      <c r="Q25" s="377">
        <v>52</v>
      </c>
      <c r="R25" s="376">
        <v>1524</v>
      </c>
      <c r="S25" s="378">
        <v>3.63</v>
      </c>
      <c r="T25" s="379">
        <v>0.875</v>
      </c>
      <c r="U25" s="380">
        <v>526</v>
      </c>
      <c r="V25" s="349">
        <f t="shared" si="0"/>
        <v>115.7734771573604</v>
      </c>
      <c r="W25" s="368" t="s">
        <v>116</v>
      </c>
    </row>
    <row r="26" spans="1:26" ht="15.75" x14ac:dyDescent="0.25">
      <c r="A26" s="368" t="s">
        <v>117</v>
      </c>
      <c r="B26" s="241">
        <v>45257</v>
      </c>
      <c r="C26" s="241">
        <v>22279</v>
      </c>
      <c r="D26" s="242">
        <v>118</v>
      </c>
      <c r="E26" s="241">
        <v>44</v>
      </c>
      <c r="F26" s="241">
        <v>2114</v>
      </c>
      <c r="G26" s="241">
        <v>7340</v>
      </c>
      <c r="H26" s="241">
        <v>1011</v>
      </c>
      <c r="I26" s="348">
        <v>47633</v>
      </c>
      <c r="J26" s="241">
        <v>117704</v>
      </c>
      <c r="K26" s="241">
        <v>57683</v>
      </c>
      <c r="L26" s="294" t="s">
        <v>117</v>
      </c>
      <c r="M26" s="327" t="s">
        <v>37</v>
      </c>
      <c r="N26" s="241">
        <v>71385</v>
      </c>
      <c r="O26" s="241">
        <v>0</v>
      </c>
      <c r="P26" s="241">
        <v>0</v>
      </c>
      <c r="Q26" s="242">
        <v>64</v>
      </c>
      <c r="R26" s="241">
        <v>1760</v>
      </c>
      <c r="S26" s="242">
        <v>3.5</v>
      </c>
      <c r="T26" s="290">
        <v>1</v>
      </c>
      <c r="U26" s="371">
        <v>503</v>
      </c>
      <c r="V26" s="277">
        <f t="shared" si="0"/>
        <v>64.530701754385959</v>
      </c>
      <c r="W26" s="368" t="s">
        <v>117</v>
      </c>
    </row>
    <row r="31" spans="1:26" x14ac:dyDescent="0.2">
      <c r="U31" s="129"/>
    </row>
    <row r="33" spans="12:21" x14ac:dyDescent="0.2">
      <c r="U33" s="129"/>
    </row>
    <row r="39" spans="12:21" ht="15" x14ac:dyDescent="0.25">
      <c r="L39" s="393"/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3"/>
  <sheetViews>
    <sheetView zoomScale="75" zoomScaleNormal="75" workbookViewId="0">
      <selection activeCell="N38" sqref="N38"/>
    </sheetView>
  </sheetViews>
  <sheetFormatPr baseColWidth="10" defaultRowHeight="12.75" x14ac:dyDescent="0.2"/>
  <cols>
    <col min="1" max="1" width="27.5703125" bestFit="1" customWidth="1"/>
    <col min="12" max="12" width="27.5703125" bestFit="1" customWidth="1"/>
    <col min="21" max="21" width="14.85546875" bestFit="1" customWidth="1"/>
    <col min="22" max="22" width="20.7109375" bestFit="1" customWidth="1"/>
  </cols>
  <sheetData>
    <row r="1" spans="1:23" ht="15.75" x14ac:dyDescent="0.25">
      <c r="A1" s="429" t="s">
        <v>149</v>
      </c>
      <c r="B1" s="429"/>
      <c r="C1" s="429"/>
      <c r="D1" s="429"/>
      <c r="E1" s="429"/>
      <c r="F1" s="429"/>
      <c r="G1" s="367"/>
      <c r="H1" s="367"/>
      <c r="I1" s="367"/>
      <c r="J1" s="367"/>
      <c r="K1" s="367"/>
      <c r="L1" s="367"/>
      <c r="M1" s="367"/>
      <c r="N1" s="2"/>
      <c r="O1" s="2"/>
      <c r="P1" s="2"/>
      <c r="Q1" s="2"/>
      <c r="R1" s="2"/>
      <c r="S1" s="62"/>
      <c r="T1" s="2"/>
      <c r="U1" s="2"/>
      <c r="V1" s="2"/>
      <c r="W1" s="2"/>
    </row>
    <row r="2" spans="1:23" ht="15.75" x14ac:dyDescent="0.25">
      <c r="A2" s="367"/>
      <c r="B2" s="367"/>
      <c r="C2" s="367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  <c r="W2" s="2"/>
    </row>
    <row r="3" spans="1:23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321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328">
        <v>19</v>
      </c>
      <c r="V3" s="69" t="s">
        <v>1</v>
      </c>
      <c r="W3" s="70"/>
    </row>
    <row r="4" spans="1:23" ht="121.5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300" t="s">
        <v>139</v>
      </c>
      <c r="J4" s="74" t="s">
        <v>80</v>
      </c>
      <c r="K4" s="74" t="s">
        <v>134</v>
      </c>
      <c r="L4" s="75"/>
      <c r="M4" s="322" t="s">
        <v>141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135</v>
      </c>
      <c r="U4" s="329" t="s">
        <v>143</v>
      </c>
      <c r="V4" s="76" t="s">
        <v>89</v>
      </c>
      <c r="W4" s="36"/>
    </row>
    <row r="5" spans="1:23" ht="6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301" t="s">
        <v>140</v>
      </c>
      <c r="J5" s="76" t="s">
        <v>98</v>
      </c>
      <c r="K5" s="76" t="s">
        <v>99</v>
      </c>
      <c r="L5" s="78"/>
      <c r="M5" s="323" t="s">
        <v>142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330" t="s">
        <v>144</v>
      </c>
      <c r="V5" s="76" t="s">
        <v>16</v>
      </c>
      <c r="W5" s="36"/>
    </row>
    <row r="6" spans="1:23" ht="15.75" x14ac:dyDescent="0.2">
      <c r="A6" s="35" t="s">
        <v>17</v>
      </c>
      <c r="B6" s="221">
        <v>73114</v>
      </c>
      <c r="C6" s="221">
        <v>43731</v>
      </c>
      <c r="D6" s="228">
        <v>171</v>
      </c>
      <c r="E6" s="221">
        <v>10221</v>
      </c>
      <c r="F6" s="221">
        <v>832</v>
      </c>
      <c r="G6" s="221">
        <v>9236</v>
      </c>
      <c r="H6" s="228">
        <v>657</v>
      </c>
      <c r="I6" s="302">
        <v>151999</v>
      </c>
      <c r="J6" s="221">
        <v>243202</v>
      </c>
      <c r="K6" s="221">
        <v>149679</v>
      </c>
      <c r="L6" s="35" t="s">
        <v>17</v>
      </c>
      <c r="M6" s="324">
        <v>213</v>
      </c>
      <c r="N6" s="218">
        <v>40320</v>
      </c>
      <c r="O6" s="218">
        <v>837</v>
      </c>
      <c r="P6" s="218">
        <v>3488</v>
      </c>
      <c r="Q6" s="244">
        <v>87</v>
      </c>
      <c r="R6" s="218">
        <v>3134</v>
      </c>
      <c r="S6" s="245">
        <v>6.91</v>
      </c>
      <c r="T6" s="245">
        <v>0.25</v>
      </c>
      <c r="U6" s="331">
        <v>1538</v>
      </c>
      <c r="V6" s="258">
        <f t="shared" ref="V6:V26" si="0">J6/(Q6+R6)</f>
        <v>75.50512263272276</v>
      </c>
      <c r="W6" s="35" t="s">
        <v>17</v>
      </c>
    </row>
    <row r="7" spans="1:23" ht="15.75" x14ac:dyDescent="0.2">
      <c r="A7" s="35" t="s">
        <v>18</v>
      </c>
      <c r="B7" s="219">
        <v>68975</v>
      </c>
      <c r="C7" s="219">
        <v>58635</v>
      </c>
      <c r="D7" s="219">
        <v>120</v>
      </c>
      <c r="E7" s="219">
        <v>9153</v>
      </c>
      <c r="F7" s="219">
        <v>2501</v>
      </c>
      <c r="G7" s="220" t="s">
        <v>37</v>
      </c>
      <c r="H7" s="219">
        <v>950</v>
      </c>
      <c r="I7" s="303">
        <v>84300</v>
      </c>
      <c r="J7" s="219">
        <v>191600</v>
      </c>
      <c r="K7" s="219">
        <v>28000</v>
      </c>
      <c r="L7" s="35" t="s">
        <v>18</v>
      </c>
      <c r="M7" s="303">
        <v>320</v>
      </c>
      <c r="N7" s="219">
        <v>45218</v>
      </c>
      <c r="O7" s="219">
        <v>905</v>
      </c>
      <c r="P7" s="219">
        <v>1996</v>
      </c>
      <c r="Q7" s="247">
        <v>106</v>
      </c>
      <c r="R7" s="219">
        <v>2984</v>
      </c>
      <c r="S7" s="248">
        <v>7.6</v>
      </c>
      <c r="T7" s="267">
        <v>1.5</v>
      </c>
      <c r="U7" s="332">
        <v>1197</v>
      </c>
      <c r="V7" s="258">
        <f t="shared" si="0"/>
        <v>62.006472491909385</v>
      </c>
      <c r="W7" s="35" t="s">
        <v>18</v>
      </c>
    </row>
    <row r="8" spans="1:23" ht="15.75" x14ac:dyDescent="0.2">
      <c r="A8" s="35" t="s">
        <v>19</v>
      </c>
      <c r="B8" s="219">
        <v>50242</v>
      </c>
      <c r="C8" s="219">
        <v>34330</v>
      </c>
      <c r="D8" s="219">
        <v>127</v>
      </c>
      <c r="E8" s="221">
        <v>26925</v>
      </c>
      <c r="F8" s="221">
        <v>1236</v>
      </c>
      <c r="G8" s="221">
        <v>10436</v>
      </c>
      <c r="H8" s="221">
        <v>516</v>
      </c>
      <c r="I8" s="302">
        <v>201689</v>
      </c>
      <c r="J8" s="221">
        <v>315729</v>
      </c>
      <c r="K8" s="221">
        <v>60000</v>
      </c>
      <c r="L8" s="35" t="s">
        <v>19</v>
      </c>
      <c r="M8" s="302">
        <v>308</v>
      </c>
      <c r="N8" s="221">
        <v>48045</v>
      </c>
      <c r="O8" s="221">
        <v>2224</v>
      </c>
      <c r="P8" s="221">
        <v>1799</v>
      </c>
      <c r="Q8" s="249">
        <v>97</v>
      </c>
      <c r="R8" s="221">
        <v>3214</v>
      </c>
      <c r="S8" s="250">
        <v>6.5</v>
      </c>
      <c r="T8" s="250">
        <v>1.5</v>
      </c>
      <c r="U8" s="333">
        <v>793</v>
      </c>
      <c r="V8" s="258">
        <f t="shared" si="0"/>
        <v>95.357595892479608</v>
      </c>
      <c r="W8" s="35" t="s">
        <v>19</v>
      </c>
    </row>
    <row r="9" spans="1:23" ht="15.75" x14ac:dyDescent="0.2">
      <c r="A9" s="35" t="s">
        <v>20</v>
      </c>
      <c r="B9" s="221">
        <v>122002</v>
      </c>
      <c r="C9" s="221">
        <v>166187</v>
      </c>
      <c r="D9" s="221">
        <v>244</v>
      </c>
      <c r="E9" s="222">
        <v>16987</v>
      </c>
      <c r="F9" s="222">
        <v>3646</v>
      </c>
      <c r="G9" s="222">
        <v>12162</v>
      </c>
      <c r="H9" s="222">
        <v>6421</v>
      </c>
      <c r="I9" s="315">
        <v>312911</v>
      </c>
      <c r="J9" s="222">
        <v>490193</v>
      </c>
      <c r="K9" s="222">
        <v>316539</v>
      </c>
      <c r="L9" s="35" t="s">
        <v>20</v>
      </c>
      <c r="M9" s="325">
        <v>231</v>
      </c>
      <c r="N9" s="251">
        <v>84717</v>
      </c>
      <c r="O9" s="251">
        <v>2272</v>
      </c>
      <c r="P9" s="251">
        <v>2059</v>
      </c>
      <c r="Q9" s="252">
        <v>175</v>
      </c>
      <c r="R9" s="251">
        <v>6684</v>
      </c>
      <c r="S9" s="252">
        <v>8.59</v>
      </c>
      <c r="T9" s="291">
        <v>0</v>
      </c>
      <c r="U9" s="334">
        <v>1775</v>
      </c>
      <c r="V9" s="258">
        <f t="shared" si="0"/>
        <v>71.467123487388832</v>
      </c>
      <c r="W9" s="35" t="s">
        <v>20</v>
      </c>
    </row>
    <row r="10" spans="1:23" ht="15.75" x14ac:dyDescent="0.2">
      <c r="A10" s="35" t="s">
        <v>21</v>
      </c>
      <c r="B10" s="222">
        <v>104415</v>
      </c>
      <c r="C10" s="222">
        <v>35922</v>
      </c>
      <c r="D10" s="222">
        <v>187</v>
      </c>
      <c r="E10" s="222">
        <v>6934</v>
      </c>
      <c r="F10" s="222">
        <v>1843</v>
      </c>
      <c r="G10" s="222">
        <v>3130</v>
      </c>
      <c r="H10" s="222">
        <v>249</v>
      </c>
      <c r="I10" s="305">
        <v>164491.76999999999</v>
      </c>
      <c r="J10" s="222">
        <v>254808.44</v>
      </c>
      <c r="K10" s="369" t="s">
        <v>37</v>
      </c>
      <c r="L10" s="35" t="s">
        <v>21</v>
      </c>
      <c r="M10" s="318">
        <v>125</v>
      </c>
      <c r="N10" s="225">
        <v>67392</v>
      </c>
      <c r="O10" s="225">
        <v>1749</v>
      </c>
      <c r="P10" s="225">
        <v>3362</v>
      </c>
      <c r="Q10" s="253">
        <v>144</v>
      </c>
      <c r="R10" s="225">
        <v>5523</v>
      </c>
      <c r="S10" s="254">
        <v>5.75</v>
      </c>
      <c r="T10" s="255">
        <v>0</v>
      </c>
      <c r="U10" s="335">
        <v>1043</v>
      </c>
      <c r="V10" s="258">
        <f t="shared" si="0"/>
        <v>44.963550379389446</v>
      </c>
      <c r="W10" s="35" t="s">
        <v>21</v>
      </c>
    </row>
    <row r="11" spans="1:23" ht="15.75" x14ac:dyDescent="0.2">
      <c r="A11" s="35" t="s">
        <v>22</v>
      </c>
      <c r="B11" s="224">
        <v>118926</v>
      </c>
      <c r="C11" s="227" t="s">
        <v>37</v>
      </c>
      <c r="D11" s="225">
        <v>133</v>
      </c>
      <c r="E11" s="226">
        <v>11210</v>
      </c>
      <c r="F11" s="225">
        <v>6721</v>
      </c>
      <c r="G11" s="226" t="s">
        <v>37</v>
      </c>
      <c r="H11" s="225">
        <v>3629</v>
      </c>
      <c r="I11" s="365">
        <v>260584</v>
      </c>
      <c r="J11" s="225">
        <v>528166</v>
      </c>
      <c r="K11" s="225">
        <v>200559</v>
      </c>
      <c r="L11" s="35" t="s">
        <v>22</v>
      </c>
      <c r="M11" s="318">
        <v>159</v>
      </c>
      <c r="N11" s="225">
        <v>68841</v>
      </c>
      <c r="O11" s="225">
        <v>3838</v>
      </c>
      <c r="P11" s="225">
        <v>1883</v>
      </c>
      <c r="Q11" s="253">
        <v>156</v>
      </c>
      <c r="R11" s="225">
        <v>6997</v>
      </c>
      <c r="S11" s="254">
        <v>11.15</v>
      </c>
      <c r="T11" s="255">
        <v>0</v>
      </c>
      <c r="U11" s="372">
        <v>1312</v>
      </c>
      <c r="V11" s="258">
        <f t="shared" si="0"/>
        <v>73.838389486928563</v>
      </c>
      <c r="W11" s="35" t="s">
        <v>22</v>
      </c>
    </row>
    <row r="12" spans="1:23" ht="15.75" x14ac:dyDescent="0.2">
      <c r="A12" s="35" t="s">
        <v>23</v>
      </c>
      <c r="B12" s="287">
        <v>61771</v>
      </c>
      <c r="C12" s="287">
        <v>73525</v>
      </c>
      <c r="D12" s="288">
        <v>142</v>
      </c>
      <c r="E12" s="287">
        <v>7080</v>
      </c>
      <c r="F12" s="287">
        <v>1770</v>
      </c>
      <c r="G12" s="287" t="s">
        <v>37</v>
      </c>
      <c r="H12" s="288">
        <v>1410</v>
      </c>
      <c r="I12" s="307">
        <v>137633</v>
      </c>
      <c r="J12" s="287">
        <v>209389</v>
      </c>
      <c r="K12" s="287">
        <v>160857</v>
      </c>
      <c r="L12" s="35" t="s">
        <v>23</v>
      </c>
      <c r="M12" s="312">
        <v>147</v>
      </c>
      <c r="N12" s="221">
        <v>46223</v>
      </c>
      <c r="O12" s="221">
        <v>1499</v>
      </c>
      <c r="P12" s="221">
        <v>2057</v>
      </c>
      <c r="Q12" s="249">
        <v>141</v>
      </c>
      <c r="R12" s="221">
        <v>3244</v>
      </c>
      <c r="S12" s="250">
        <v>6.5</v>
      </c>
      <c r="T12" s="250">
        <v>0</v>
      </c>
      <c r="U12" s="336">
        <v>841</v>
      </c>
      <c r="V12" s="258">
        <f t="shared" si="0"/>
        <v>61.857902511078287</v>
      </c>
      <c r="W12" s="35" t="s">
        <v>23</v>
      </c>
    </row>
    <row r="13" spans="1:23" ht="15.75" x14ac:dyDescent="0.2">
      <c r="A13" s="35" t="s">
        <v>24</v>
      </c>
      <c r="B13" s="221">
        <v>124406</v>
      </c>
      <c r="C13" s="221">
        <v>174588</v>
      </c>
      <c r="D13" s="221">
        <v>155</v>
      </c>
      <c r="E13" s="221">
        <v>34046</v>
      </c>
      <c r="F13" s="221">
        <v>4518</v>
      </c>
      <c r="G13" s="221" t="s">
        <v>37</v>
      </c>
      <c r="H13" s="221">
        <v>1608</v>
      </c>
      <c r="I13" s="302">
        <v>372457</v>
      </c>
      <c r="J13" s="221">
        <v>558766</v>
      </c>
      <c r="K13" s="221">
        <v>97453</v>
      </c>
      <c r="L13" s="35" t="s">
        <v>24</v>
      </c>
      <c r="M13" s="312">
        <v>1066</v>
      </c>
      <c r="N13" s="221">
        <v>77370</v>
      </c>
      <c r="O13" s="221">
        <v>3452</v>
      </c>
      <c r="P13" s="221">
        <v>8842</v>
      </c>
      <c r="Q13" s="249">
        <v>165</v>
      </c>
      <c r="R13" s="221">
        <v>5863</v>
      </c>
      <c r="S13" s="250">
        <v>9</v>
      </c>
      <c r="T13" s="250">
        <v>1</v>
      </c>
      <c r="U13" s="333">
        <v>2355</v>
      </c>
      <c r="V13" s="258">
        <f t="shared" si="0"/>
        <v>92.695089581950896</v>
      </c>
      <c r="W13" s="35" t="s">
        <v>24</v>
      </c>
    </row>
    <row r="14" spans="1:23" ht="15.75" x14ac:dyDescent="0.2">
      <c r="A14" s="35" t="s">
        <v>25</v>
      </c>
      <c r="B14" s="229">
        <v>99027</v>
      </c>
      <c r="C14" s="229">
        <v>263785</v>
      </c>
      <c r="D14" s="229">
        <v>281</v>
      </c>
      <c r="E14" s="229">
        <v>12938</v>
      </c>
      <c r="F14" s="229">
        <v>3311</v>
      </c>
      <c r="G14" s="229">
        <v>16715</v>
      </c>
      <c r="H14" s="229">
        <v>1791</v>
      </c>
      <c r="I14" s="308">
        <v>303482</v>
      </c>
      <c r="J14" s="229">
        <v>443251</v>
      </c>
      <c r="K14" s="229">
        <v>188701</v>
      </c>
      <c r="L14" s="35" t="s">
        <v>25</v>
      </c>
      <c r="M14" s="308">
        <v>246</v>
      </c>
      <c r="N14" s="229">
        <v>85877</v>
      </c>
      <c r="O14" s="229">
        <v>1437</v>
      </c>
      <c r="P14" s="229">
        <v>5446</v>
      </c>
      <c r="Q14" s="256">
        <v>145</v>
      </c>
      <c r="R14" s="229">
        <v>5887</v>
      </c>
      <c r="S14" s="257">
        <v>6</v>
      </c>
      <c r="T14" s="257">
        <v>0.5</v>
      </c>
      <c r="U14" s="337">
        <v>1278</v>
      </c>
      <c r="V14" s="258">
        <f t="shared" si="0"/>
        <v>73.483255968169757</v>
      </c>
      <c r="W14" s="35" t="s">
        <v>25</v>
      </c>
    </row>
    <row r="15" spans="1:23" ht="15.75" x14ac:dyDescent="0.2">
      <c r="A15" s="35" t="s">
        <v>26</v>
      </c>
      <c r="B15" s="230">
        <v>100700</v>
      </c>
      <c r="C15" s="230">
        <v>155547</v>
      </c>
      <c r="D15" s="231">
        <v>203</v>
      </c>
      <c r="E15" s="231">
        <v>12290</v>
      </c>
      <c r="F15" s="231">
        <v>6236</v>
      </c>
      <c r="G15" s="231">
        <v>20554</v>
      </c>
      <c r="H15" s="231">
        <v>4732</v>
      </c>
      <c r="I15" s="309">
        <v>223270</v>
      </c>
      <c r="J15" s="231">
        <v>454740</v>
      </c>
      <c r="K15" s="231">
        <v>165000</v>
      </c>
      <c r="L15" s="35" t="s">
        <v>26</v>
      </c>
      <c r="M15" s="319">
        <v>191</v>
      </c>
      <c r="N15" s="231">
        <v>178210</v>
      </c>
      <c r="O15" s="231">
        <v>6490</v>
      </c>
      <c r="P15" s="231">
        <v>6459</v>
      </c>
      <c r="Q15" s="259">
        <v>130</v>
      </c>
      <c r="R15" s="231">
        <v>4901</v>
      </c>
      <c r="S15" s="260">
        <v>6.68</v>
      </c>
      <c r="T15" s="260">
        <v>0</v>
      </c>
      <c r="U15" s="338">
        <v>1072</v>
      </c>
      <c r="V15" s="258">
        <f t="shared" si="0"/>
        <v>90.387596899224803</v>
      </c>
      <c r="W15" s="35" t="s">
        <v>26</v>
      </c>
    </row>
    <row r="16" spans="1:23" ht="15.75" x14ac:dyDescent="0.2">
      <c r="A16" s="35" t="s">
        <v>27</v>
      </c>
      <c r="B16" s="295">
        <v>304219</v>
      </c>
      <c r="C16" s="296">
        <v>142882</v>
      </c>
      <c r="D16" s="297">
        <v>512</v>
      </c>
      <c r="E16" s="297">
        <v>66950</v>
      </c>
      <c r="F16" s="297">
        <v>8700</v>
      </c>
      <c r="G16" s="297">
        <v>9716</v>
      </c>
      <c r="H16" s="297">
        <v>5383</v>
      </c>
      <c r="I16" s="310">
        <v>498796</v>
      </c>
      <c r="J16" s="297">
        <v>918173</v>
      </c>
      <c r="K16" s="296">
        <v>222091</v>
      </c>
      <c r="L16" s="35" t="s">
        <v>27</v>
      </c>
      <c r="M16" s="310">
        <v>340</v>
      </c>
      <c r="N16" s="296">
        <v>250440</v>
      </c>
      <c r="O16" s="296">
        <v>7850</v>
      </c>
      <c r="P16" s="296">
        <v>3552</v>
      </c>
      <c r="Q16" s="298">
        <v>626</v>
      </c>
      <c r="R16" s="296">
        <v>18400</v>
      </c>
      <c r="S16" s="299">
        <v>26</v>
      </c>
      <c r="T16" s="299">
        <v>3</v>
      </c>
      <c r="U16" s="339">
        <v>5774</v>
      </c>
      <c r="V16" s="258">
        <f t="shared" si="0"/>
        <v>48.258856301902661</v>
      </c>
      <c r="W16" s="35" t="s">
        <v>27</v>
      </c>
    </row>
    <row r="17" spans="1:23" ht="15.75" x14ac:dyDescent="0.2">
      <c r="A17" s="35" t="s">
        <v>28</v>
      </c>
      <c r="B17" s="284">
        <v>63021</v>
      </c>
      <c r="C17" s="284">
        <v>52386</v>
      </c>
      <c r="D17" s="284">
        <v>152</v>
      </c>
      <c r="E17" s="284">
        <v>11180</v>
      </c>
      <c r="F17" s="284">
        <v>2937</v>
      </c>
      <c r="G17" s="284">
        <v>4442</v>
      </c>
      <c r="H17" s="284">
        <v>4580</v>
      </c>
      <c r="I17" s="311">
        <v>182430</v>
      </c>
      <c r="J17" s="284">
        <v>290376</v>
      </c>
      <c r="K17" s="284" t="s">
        <v>37</v>
      </c>
      <c r="L17" s="35" t="s">
        <v>28</v>
      </c>
      <c r="M17" s="311">
        <v>312</v>
      </c>
      <c r="N17" s="284">
        <v>92299</v>
      </c>
      <c r="O17" s="284">
        <v>1611</v>
      </c>
      <c r="P17" s="284">
        <v>2976</v>
      </c>
      <c r="Q17" s="285">
        <v>103</v>
      </c>
      <c r="R17" s="284">
        <v>3687</v>
      </c>
      <c r="S17" s="286">
        <v>7</v>
      </c>
      <c r="T17" s="286">
        <v>0</v>
      </c>
      <c r="U17" s="345">
        <v>974</v>
      </c>
      <c r="V17" s="258">
        <f t="shared" si="0"/>
        <v>76.616358839050136</v>
      </c>
      <c r="W17" s="35" t="s">
        <v>28</v>
      </c>
    </row>
    <row r="18" spans="1:23" ht="15.75" x14ac:dyDescent="0.2">
      <c r="A18" s="35" t="s">
        <v>29</v>
      </c>
      <c r="B18" s="233">
        <v>214382</v>
      </c>
      <c r="C18" s="221">
        <v>290697</v>
      </c>
      <c r="D18" s="228">
        <v>281</v>
      </c>
      <c r="E18" s="221">
        <v>15414</v>
      </c>
      <c r="F18" s="221">
        <v>5800</v>
      </c>
      <c r="G18" s="221">
        <v>5242</v>
      </c>
      <c r="H18" s="221">
        <v>3846</v>
      </c>
      <c r="I18" s="302">
        <v>551316</v>
      </c>
      <c r="J18" s="221">
        <v>834060</v>
      </c>
      <c r="K18" s="221">
        <v>226735</v>
      </c>
      <c r="L18" s="35" t="s">
        <v>29</v>
      </c>
      <c r="M18" s="302">
        <v>416</v>
      </c>
      <c r="N18" s="221">
        <v>235798</v>
      </c>
      <c r="O18" s="221">
        <v>3493</v>
      </c>
      <c r="P18" s="221">
        <v>2881</v>
      </c>
      <c r="Q18" s="249">
        <v>442</v>
      </c>
      <c r="R18" s="221">
        <v>12860</v>
      </c>
      <c r="S18" s="250">
        <v>20.149999999999999</v>
      </c>
      <c r="T18" s="250">
        <v>3.5</v>
      </c>
      <c r="U18" s="333">
        <v>2244</v>
      </c>
      <c r="V18" s="262">
        <f t="shared" si="0"/>
        <v>62.701849345963012</v>
      </c>
      <c r="W18" s="42" t="s">
        <v>29</v>
      </c>
    </row>
    <row r="19" spans="1:23" ht="15.75" x14ac:dyDescent="0.2">
      <c r="A19" s="35" t="s">
        <v>30</v>
      </c>
      <c r="B19" s="217">
        <v>187485</v>
      </c>
      <c r="C19" s="217">
        <v>76113</v>
      </c>
      <c r="D19" s="218">
        <v>584</v>
      </c>
      <c r="E19" s="218">
        <v>20320</v>
      </c>
      <c r="F19" s="218">
        <v>6001</v>
      </c>
      <c r="G19" s="234">
        <v>11965</v>
      </c>
      <c r="H19" s="218">
        <v>12296</v>
      </c>
      <c r="I19" s="306">
        <v>409352</v>
      </c>
      <c r="J19" s="218">
        <v>734269</v>
      </c>
      <c r="K19" s="218">
        <v>154990</v>
      </c>
      <c r="L19" s="35" t="s">
        <v>30</v>
      </c>
      <c r="M19" s="350">
        <v>278</v>
      </c>
      <c r="N19" s="351">
        <v>182912</v>
      </c>
      <c r="O19" s="351">
        <v>6831</v>
      </c>
      <c r="P19" s="351">
        <v>7757</v>
      </c>
      <c r="Q19" s="352">
        <v>350</v>
      </c>
      <c r="R19" s="351">
        <v>11066</v>
      </c>
      <c r="S19" s="353">
        <v>19</v>
      </c>
      <c r="T19" s="353">
        <v>6.5</v>
      </c>
      <c r="U19" s="335">
        <v>3421</v>
      </c>
      <c r="V19" s="258">
        <f t="shared" si="0"/>
        <v>64.319288717589345</v>
      </c>
      <c r="W19" s="35" t="s">
        <v>30</v>
      </c>
    </row>
    <row r="20" spans="1:23" ht="15.75" x14ac:dyDescent="0.2">
      <c r="A20" s="35" t="s">
        <v>31</v>
      </c>
      <c r="B20" s="217">
        <v>94033</v>
      </c>
      <c r="C20" s="217">
        <v>129210</v>
      </c>
      <c r="D20" s="217">
        <v>163</v>
      </c>
      <c r="E20" s="217">
        <v>6250</v>
      </c>
      <c r="F20" s="217">
        <v>3425</v>
      </c>
      <c r="G20" s="217">
        <v>3845</v>
      </c>
      <c r="H20" s="217">
        <v>2584</v>
      </c>
      <c r="I20" s="306">
        <v>332531</v>
      </c>
      <c r="J20" s="218">
        <v>488442</v>
      </c>
      <c r="K20" s="218">
        <v>159036</v>
      </c>
      <c r="L20" s="35" t="s">
        <v>31</v>
      </c>
      <c r="M20" s="350">
        <v>173</v>
      </c>
      <c r="N20" s="218">
        <v>79151</v>
      </c>
      <c r="O20" s="218">
        <v>1227</v>
      </c>
      <c r="P20" s="218">
        <v>4975</v>
      </c>
      <c r="Q20" s="218">
        <v>215</v>
      </c>
      <c r="R20" s="218">
        <v>5901</v>
      </c>
      <c r="S20" s="353">
        <v>6</v>
      </c>
      <c r="T20" s="286">
        <v>0</v>
      </c>
      <c r="U20" s="372">
        <v>845</v>
      </c>
      <c r="V20" s="258">
        <f t="shared" si="0"/>
        <v>79.862982341399601</v>
      </c>
      <c r="W20" s="35" t="s">
        <v>31</v>
      </c>
    </row>
    <row r="21" spans="1:23" ht="15.75" x14ac:dyDescent="0.2">
      <c r="A21" s="35" t="s">
        <v>32</v>
      </c>
      <c r="B21" s="362" t="s">
        <v>37</v>
      </c>
      <c r="C21" s="362" t="s">
        <v>37</v>
      </c>
      <c r="D21" s="363" t="s">
        <v>37</v>
      </c>
      <c r="E21" s="363" t="s">
        <v>37</v>
      </c>
      <c r="F21" s="363" t="s">
        <v>37</v>
      </c>
      <c r="G21" s="363" t="s">
        <v>37</v>
      </c>
      <c r="H21" s="363" t="s">
        <v>37</v>
      </c>
      <c r="I21" s="364" t="s">
        <v>37</v>
      </c>
      <c r="J21" s="363" t="s">
        <v>37</v>
      </c>
      <c r="K21" s="363" t="s">
        <v>37</v>
      </c>
      <c r="L21" s="35" t="s">
        <v>32</v>
      </c>
      <c r="M21" s="303" t="s">
        <v>37</v>
      </c>
      <c r="N21" s="220" t="s">
        <v>37</v>
      </c>
      <c r="O21" s="220" t="s">
        <v>37</v>
      </c>
      <c r="P21" s="220" t="s">
        <v>37</v>
      </c>
      <c r="Q21" s="266" t="s">
        <v>37</v>
      </c>
      <c r="R21" s="220" t="s">
        <v>37</v>
      </c>
      <c r="S21" s="267" t="s">
        <v>37</v>
      </c>
      <c r="T21" s="267" t="s">
        <v>37</v>
      </c>
      <c r="U21" s="341" t="s">
        <v>37</v>
      </c>
      <c r="V21" s="258" t="e">
        <f t="shared" si="0"/>
        <v>#VALUE!</v>
      </c>
      <c r="W21" s="35" t="s">
        <v>32</v>
      </c>
    </row>
    <row r="22" spans="1:23" ht="16.5" thickBot="1" x14ac:dyDescent="0.25">
      <c r="A22" s="35" t="s">
        <v>33</v>
      </c>
      <c r="B22" s="219">
        <v>152563</v>
      </c>
      <c r="C22" s="235">
        <v>113087</v>
      </c>
      <c r="D22" s="219">
        <v>348</v>
      </c>
      <c r="E22" s="219">
        <v>32130</v>
      </c>
      <c r="F22" s="219">
        <v>2762</v>
      </c>
      <c r="G22" s="219">
        <v>20056</v>
      </c>
      <c r="H22" s="219">
        <v>3299</v>
      </c>
      <c r="I22" s="303">
        <v>731729</v>
      </c>
      <c r="J22" s="219">
        <v>878542</v>
      </c>
      <c r="K22" s="219">
        <v>513113</v>
      </c>
      <c r="L22" s="35" t="s">
        <v>33</v>
      </c>
      <c r="M22" s="303">
        <v>248</v>
      </c>
      <c r="N22" s="268">
        <v>94447</v>
      </c>
      <c r="O22" s="268">
        <v>24541</v>
      </c>
      <c r="P22" s="268">
        <v>5778</v>
      </c>
      <c r="Q22" s="269">
        <v>310</v>
      </c>
      <c r="R22" s="268">
        <v>9174</v>
      </c>
      <c r="S22" s="270">
        <v>14.43</v>
      </c>
      <c r="T22" s="270">
        <v>2</v>
      </c>
      <c r="U22" s="342">
        <v>1816</v>
      </c>
      <c r="V22" s="271">
        <f t="shared" si="0"/>
        <v>92.634120624209189</v>
      </c>
      <c r="W22" s="35" t="s">
        <v>33</v>
      </c>
    </row>
    <row r="23" spans="1:23" ht="16.5" thickBot="1" x14ac:dyDescent="0.25">
      <c r="A23" s="43" t="s">
        <v>66</v>
      </c>
      <c r="B23" s="236">
        <f t="shared" ref="B23:K23" si="1">SUM(B6:B22)</f>
        <v>1939281</v>
      </c>
      <c r="C23" s="237">
        <f t="shared" si="1"/>
        <v>1810625</v>
      </c>
      <c r="D23" s="238">
        <f t="shared" si="1"/>
        <v>3803</v>
      </c>
      <c r="E23" s="238">
        <f t="shared" si="1"/>
        <v>300028</v>
      </c>
      <c r="F23" s="238">
        <f t="shared" si="1"/>
        <v>62239</v>
      </c>
      <c r="G23" s="238">
        <f t="shared" si="1"/>
        <v>127499</v>
      </c>
      <c r="H23" s="238">
        <f t="shared" si="1"/>
        <v>53951</v>
      </c>
      <c r="I23" s="314">
        <f>SUM(I6:I22)</f>
        <v>4918970.7699999996</v>
      </c>
      <c r="J23" s="238">
        <f t="shared" si="1"/>
        <v>7833706.4399999995</v>
      </c>
      <c r="K23" s="238">
        <f t="shared" si="1"/>
        <v>2642753</v>
      </c>
      <c r="L23" s="215" t="s">
        <v>66</v>
      </c>
      <c r="M23" s="326">
        <f>SUM(M6:M22)</f>
        <v>4773</v>
      </c>
      <c r="N23" s="238">
        <f t="shared" ref="N23:T23" si="2">SUM(N6:N22)</f>
        <v>1677260</v>
      </c>
      <c r="O23" s="238">
        <f t="shared" si="2"/>
        <v>70256</v>
      </c>
      <c r="P23" s="238">
        <f t="shared" si="2"/>
        <v>65310</v>
      </c>
      <c r="Q23" s="272">
        <f t="shared" si="2"/>
        <v>3392</v>
      </c>
      <c r="R23" s="238">
        <f t="shared" si="2"/>
        <v>109519</v>
      </c>
      <c r="S23" s="273">
        <f t="shared" si="2"/>
        <v>167.26000000000002</v>
      </c>
      <c r="T23" s="273">
        <f t="shared" si="2"/>
        <v>19.75</v>
      </c>
      <c r="U23" s="314">
        <f>SUM(U6:U22)</f>
        <v>28278</v>
      </c>
      <c r="V23" s="274">
        <f t="shared" si="0"/>
        <v>69.379479767250302</v>
      </c>
      <c r="W23" s="44" t="s">
        <v>34</v>
      </c>
    </row>
    <row r="24" spans="1:23" ht="15.75" x14ac:dyDescent="0.25">
      <c r="A24" s="367" t="s">
        <v>62</v>
      </c>
      <c r="B24" s="232">
        <f t="shared" ref="B24:K24" si="3">SUM(B9,B10,B14,B15,B16,B18,B19,B20,B21,B22)</f>
        <v>1378826</v>
      </c>
      <c r="C24" s="232">
        <f t="shared" si="3"/>
        <v>1373430</v>
      </c>
      <c r="D24" s="232">
        <f t="shared" si="3"/>
        <v>2803</v>
      </c>
      <c r="E24" s="232">
        <f t="shared" si="3"/>
        <v>190213</v>
      </c>
      <c r="F24" s="232">
        <f t="shared" si="3"/>
        <v>41724</v>
      </c>
      <c r="G24" s="232">
        <f t="shared" si="3"/>
        <v>103385</v>
      </c>
      <c r="H24" s="232">
        <f t="shared" si="3"/>
        <v>40601</v>
      </c>
      <c r="I24" s="315">
        <f>SUM(I9,I10,I14,I15,I16,I18,I19,I20,I21,I22)</f>
        <v>3527878.77</v>
      </c>
      <c r="J24" s="232">
        <f t="shared" si="3"/>
        <v>5496478.4399999995</v>
      </c>
      <c r="K24" s="232">
        <f t="shared" si="3"/>
        <v>1946205</v>
      </c>
      <c r="L24" s="216" t="s">
        <v>62</v>
      </c>
      <c r="M24" s="305">
        <f>SUM(M8,M9,M13,M14,M15,M18,M19,M20,M21,M22)</f>
        <v>3157</v>
      </c>
      <c r="N24" s="232">
        <f t="shared" ref="N24:T24" si="4">SUM(N9,N10,N14,N15,N16,N18,N19,N20,N21,N22)</f>
        <v>1258944</v>
      </c>
      <c r="O24" s="232">
        <f t="shared" si="4"/>
        <v>55890</v>
      </c>
      <c r="P24" s="232">
        <f t="shared" si="4"/>
        <v>42269</v>
      </c>
      <c r="Q24" s="275">
        <f t="shared" si="4"/>
        <v>2537</v>
      </c>
      <c r="R24" s="232">
        <f t="shared" si="4"/>
        <v>80396</v>
      </c>
      <c r="S24" s="276">
        <f t="shared" si="4"/>
        <v>112.6</v>
      </c>
      <c r="T24" s="276">
        <f t="shared" si="4"/>
        <v>15.5</v>
      </c>
      <c r="U24" s="343">
        <f>SUM(U9,U10,U14,U15,U16,U18,U19,U20,U21,U22)</f>
        <v>19268</v>
      </c>
      <c r="V24" s="277">
        <f t="shared" si="0"/>
        <v>66.276131817250061</v>
      </c>
      <c r="W24" s="367" t="s">
        <v>62</v>
      </c>
    </row>
    <row r="25" spans="1:23" ht="15.75" x14ac:dyDescent="0.25">
      <c r="A25" s="367" t="s">
        <v>116</v>
      </c>
      <c r="B25" s="239">
        <v>59609</v>
      </c>
      <c r="C25" s="239">
        <v>22502</v>
      </c>
      <c r="D25" s="240">
        <v>106</v>
      </c>
      <c r="E25" s="239">
        <v>6769</v>
      </c>
      <c r="F25" s="240">
        <v>1259</v>
      </c>
      <c r="G25" s="239">
        <v>4005</v>
      </c>
      <c r="H25" s="239">
        <v>2058</v>
      </c>
      <c r="I25" s="316">
        <v>69951</v>
      </c>
      <c r="J25" s="239">
        <v>145429</v>
      </c>
      <c r="K25" s="240">
        <v>94353</v>
      </c>
      <c r="L25" s="143" t="s">
        <v>116</v>
      </c>
      <c r="M25" s="320">
        <v>50</v>
      </c>
      <c r="N25" s="239">
        <v>50871</v>
      </c>
      <c r="O25" s="239">
        <v>1149</v>
      </c>
      <c r="P25" s="239">
        <v>2270</v>
      </c>
      <c r="Q25" s="278">
        <v>49</v>
      </c>
      <c r="R25" s="239">
        <v>1539</v>
      </c>
      <c r="S25" s="279">
        <v>3.63</v>
      </c>
      <c r="T25" s="280">
        <v>0.82</v>
      </c>
      <c r="U25" s="320">
        <v>526</v>
      </c>
      <c r="V25" s="349">
        <f t="shared" si="0"/>
        <v>91.579974811083119</v>
      </c>
      <c r="W25" s="367" t="s">
        <v>116</v>
      </c>
    </row>
    <row r="26" spans="1:23" ht="15.75" x14ac:dyDescent="0.25">
      <c r="A26" s="367" t="s">
        <v>117</v>
      </c>
      <c r="B26" s="241">
        <v>44154</v>
      </c>
      <c r="C26" s="241">
        <v>14699</v>
      </c>
      <c r="D26" s="242">
        <v>114</v>
      </c>
      <c r="E26" s="241">
        <v>163</v>
      </c>
      <c r="F26" s="241">
        <v>1957</v>
      </c>
      <c r="G26" s="241">
        <v>1365</v>
      </c>
      <c r="H26" s="241">
        <v>1627</v>
      </c>
      <c r="I26" s="348">
        <v>50211</v>
      </c>
      <c r="J26" s="241">
        <v>124148</v>
      </c>
      <c r="K26" s="241">
        <v>64529</v>
      </c>
      <c r="L26" s="294" t="s">
        <v>117</v>
      </c>
      <c r="M26" s="327" t="s">
        <v>37</v>
      </c>
      <c r="N26" s="241">
        <v>71993</v>
      </c>
      <c r="O26" s="241">
        <v>0</v>
      </c>
      <c r="P26" s="241">
        <v>0</v>
      </c>
      <c r="Q26" s="242">
        <v>58</v>
      </c>
      <c r="R26" s="241">
        <v>1755</v>
      </c>
      <c r="S26" s="242">
        <v>3.5</v>
      </c>
      <c r="T26" s="290">
        <v>1</v>
      </c>
      <c r="U26" s="344">
        <v>503</v>
      </c>
      <c r="V26" s="277">
        <f t="shared" si="0"/>
        <v>68.476558190843903</v>
      </c>
      <c r="W26" s="367" t="s">
        <v>117</v>
      </c>
    </row>
    <row r="31" spans="1:23" x14ac:dyDescent="0.2">
      <c r="U31" s="129"/>
    </row>
    <row r="33" spans="21:21" x14ac:dyDescent="0.2">
      <c r="U33" s="129"/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zoomScale="75" zoomScaleNormal="75" workbookViewId="0">
      <selection activeCell="V21" sqref="V21"/>
    </sheetView>
  </sheetViews>
  <sheetFormatPr baseColWidth="10" defaultRowHeight="12.75" x14ac:dyDescent="0.2"/>
  <cols>
    <col min="1" max="1" width="27.5703125" bestFit="1" customWidth="1"/>
    <col min="12" max="12" width="27.5703125" bestFit="1" customWidth="1"/>
    <col min="21" max="21" width="14.85546875" bestFit="1" customWidth="1"/>
    <col min="22" max="22" width="20.7109375" bestFit="1" customWidth="1"/>
  </cols>
  <sheetData>
    <row r="1" spans="1:23" ht="15.75" x14ac:dyDescent="0.25">
      <c r="A1" s="429" t="s">
        <v>147</v>
      </c>
      <c r="B1" s="429"/>
      <c r="C1" s="429"/>
      <c r="D1" s="429"/>
      <c r="E1" s="429"/>
      <c r="F1" s="429"/>
      <c r="G1" s="355"/>
      <c r="H1" s="355"/>
      <c r="I1" s="355"/>
      <c r="J1" s="355"/>
      <c r="K1" s="355"/>
      <c r="L1" s="355"/>
      <c r="M1" s="355"/>
      <c r="N1" s="2"/>
      <c r="O1" s="2"/>
      <c r="P1" s="2"/>
      <c r="Q1" s="2"/>
      <c r="R1" s="2"/>
      <c r="S1" s="62"/>
      <c r="T1" s="2"/>
      <c r="U1" s="2"/>
      <c r="V1" s="2"/>
      <c r="W1" s="2"/>
    </row>
    <row r="2" spans="1:23" ht="15.75" x14ac:dyDescent="0.25">
      <c r="A2" s="355"/>
      <c r="B2" s="355"/>
      <c r="C2" s="355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  <c r="W2" s="2"/>
    </row>
    <row r="3" spans="1:23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321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328">
        <v>19</v>
      </c>
      <c r="V3" s="69" t="s">
        <v>1</v>
      </c>
      <c r="W3" s="70"/>
    </row>
    <row r="4" spans="1:23" ht="121.5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300" t="s">
        <v>139</v>
      </c>
      <c r="J4" s="74" t="s">
        <v>80</v>
      </c>
      <c r="K4" s="74" t="s">
        <v>134</v>
      </c>
      <c r="L4" s="75"/>
      <c r="M4" s="322" t="s">
        <v>141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135</v>
      </c>
      <c r="U4" s="329" t="s">
        <v>143</v>
      </c>
      <c r="V4" s="76" t="s">
        <v>89</v>
      </c>
      <c r="W4" s="36"/>
    </row>
    <row r="5" spans="1:23" ht="6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301" t="s">
        <v>140</v>
      </c>
      <c r="J5" s="76" t="s">
        <v>98</v>
      </c>
      <c r="K5" s="76" t="s">
        <v>99</v>
      </c>
      <c r="L5" s="78"/>
      <c r="M5" s="323" t="s">
        <v>142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330" t="s">
        <v>144</v>
      </c>
      <c r="V5" s="76" t="s">
        <v>16</v>
      </c>
      <c r="W5" s="36"/>
    </row>
    <row r="6" spans="1:23" ht="15.75" x14ac:dyDescent="0.2">
      <c r="A6" s="35" t="s">
        <v>17</v>
      </c>
      <c r="B6" s="221">
        <v>72939</v>
      </c>
      <c r="C6" s="221">
        <v>34768</v>
      </c>
      <c r="D6" s="228">
        <v>99</v>
      </c>
      <c r="E6" s="221">
        <v>9948</v>
      </c>
      <c r="F6" s="221">
        <v>1050</v>
      </c>
      <c r="G6" s="221">
        <v>4778</v>
      </c>
      <c r="H6" s="228">
        <v>477</v>
      </c>
      <c r="I6" s="302">
        <v>139690</v>
      </c>
      <c r="J6" s="221">
        <v>197132</v>
      </c>
      <c r="K6" s="221">
        <v>149679</v>
      </c>
      <c r="L6" s="35" t="s">
        <v>17</v>
      </c>
      <c r="M6" s="324">
        <v>279</v>
      </c>
      <c r="N6" s="218">
        <v>31312</v>
      </c>
      <c r="O6" s="218">
        <v>962</v>
      </c>
      <c r="P6" s="218">
        <v>3115</v>
      </c>
      <c r="Q6" s="244">
        <v>87</v>
      </c>
      <c r="R6" s="218">
        <v>3131</v>
      </c>
      <c r="S6" s="245">
        <v>6.14</v>
      </c>
      <c r="T6" s="245">
        <v>0.26</v>
      </c>
      <c r="U6" s="331">
        <v>1538</v>
      </c>
      <c r="V6" s="258">
        <f t="shared" ref="V6:V26" si="0">J6/(Q6+R6)</f>
        <v>61.259167184586701</v>
      </c>
      <c r="W6" s="35" t="s">
        <v>17</v>
      </c>
    </row>
    <row r="7" spans="1:23" ht="15.75" x14ac:dyDescent="0.2">
      <c r="A7" s="35" t="s">
        <v>18</v>
      </c>
      <c r="B7" s="219">
        <v>67424</v>
      </c>
      <c r="C7" s="219">
        <v>78071</v>
      </c>
      <c r="D7" s="219">
        <v>85</v>
      </c>
      <c r="E7" s="219">
        <v>9153</v>
      </c>
      <c r="F7" s="219">
        <v>2689</v>
      </c>
      <c r="G7" s="219">
        <v>25668</v>
      </c>
      <c r="H7" s="219">
        <v>1668</v>
      </c>
      <c r="I7" s="303">
        <v>86600</v>
      </c>
      <c r="J7" s="219">
        <v>177000</v>
      </c>
      <c r="K7" s="219">
        <v>48130</v>
      </c>
      <c r="L7" s="35" t="s">
        <v>18</v>
      </c>
      <c r="M7" s="303">
        <v>373</v>
      </c>
      <c r="N7" s="219">
        <v>44459</v>
      </c>
      <c r="O7" s="219">
        <v>971</v>
      </c>
      <c r="P7" s="219">
        <v>2614</v>
      </c>
      <c r="Q7" s="247">
        <v>102</v>
      </c>
      <c r="R7" s="219">
        <v>2961</v>
      </c>
      <c r="S7" s="248">
        <v>7</v>
      </c>
      <c r="T7" s="267">
        <v>1.5</v>
      </c>
      <c r="U7" s="332">
        <v>1197</v>
      </c>
      <c r="V7" s="258">
        <f t="shared" si="0"/>
        <v>57.786483839373162</v>
      </c>
      <c r="W7" s="35" t="s">
        <v>18</v>
      </c>
    </row>
    <row r="8" spans="1:23" ht="15.75" x14ac:dyDescent="0.2">
      <c r="A8" s="35" t="s">
        <v>19</v>
      </c>
      <c r="B8" s="219">
        <v>49524</v>
      </c>
      <c r="C8" s="219">
        <v>26111</v>
      </c>
      <c r="D8" s="219">
        <v>105</v>
      </c>
      <c r="E8" s="221">
        <v>24708</v>
      </c>
      <c r="F8" s="221">
        <v>1618</v>
      </c>
      <c r="G8" s="221">
        <v>21014</v>
      </c>
      <c r="H8" s="221">
        <v>644</v>
      </c>
      <c r="I8" s="302">
        <v>167185</v>
      </c>
      <c r="J8" s="221">
        <v>369491</v>
      </c>
      <c r="K8" s="221">
        <v>60000</v>
      </c>
      <c r="L8" s="35" t="s">
        <v>19</v>
      </c>
      <c r="M8" s="302">
        <v>300</v>
      </c>
      <c r="N8" s="221">
        <v>52027</v>
      </c>
      <c r="O8" s="221">
        <v>2933</v>
      </c>
      <c r="P8" s="221">
        <v>1566</v>
      </c>
      <c r="Q8" s="249">
        <v>99</v>
      </c>
      <c r="R8" s="221">
        <v>3296</v>
      </c>
      <c r="S8" s="250">
        <v>6.5</v>
      </c>
      <c r="T8" s="250">
        <v>1.5</v>
      </c>
      <c r="U8" s="333">
        <v>793</v>
      </c>
      <c r="V8" s="258">
        <f t="shared" si="0"/>
        <v>108.83387334315169</v>
      </c>
      <c r="W8" s="35" t="s">
        <v>19</v>
      </c>
    </row>
    <row r="9" spans="1:23" ht="15.75" x14ac:dyDescent="0.2">
      <c r="A9" s="35" t="s">
        <v>20</v>
      </c>
      <c r="B9" s="221">
        <v>124593</v>
      </c>
      <c r="C9" s="221">
        <v>100378</v>
      </c>
      <c r="D9" s="221">
        <v>197</v>
      </c>
      <c r="E9" s="222">
        <v>11766</v>
      </c>
      <c r="F9" s="222">
        <v>3036</v>
      </c>
      <c r="G9" s="222">
        <v>5843</v>
      </c>
      <c r="H9" s="222">
        <v>4065</v>
      </c>
      <c r="I9" s="315">
        <v>345206</v>
      </c>
      <c r="J9" s="222">
        <v>506947</v>
      </c>
      <c r="K9" s="222">
        <v>303883</v>
      </c>
      <c r="L9" s="35" t="s">
        <v>20</v>
      </c>
      <c r="M9" s="325">
        <v>234</v>
      </c>
      <c r="N9" s="251">
        <v>87818</v>
      </c>
      <c r="O9" s="251">
        <v>2594</v>
      </c>
      <c r="P9" s="251">
        <v>2032</v>
      </c>
      <c r="Q9" s="252">
        <v>173</v>
      </c>
      <c r="R9" s="251">
        <v>6299</v>
      </c>
      <c r="S9" s="252">
        <v>8.59</v>
      </c>
      <c r="T9" s="291">
        <v>0</v>
      </c>
      <c r="U9" s="334">
        <v>1775</v>
      </c>
      <c r="V9" s="258">
        <f t="shared" si="0"/>
        <v>78.329264524103834</v>
      </c>
      <c r="W9" s="35" t="s">
        <v>20</v>
      </c>
    </row>
    <row r="10" spans="1:23" ht="15.75" x14ac:dyDescent="0.2">
      <c r="A10" s="35" t="s">
        <v>21</v>
      </c>
      <c r="B10" s="222">
        <v>103011</v>
      </c>
      <c r="C10" s="222">
        <v>33691</v>
      </c>
      <c r="D10" s="222">
        <v>180</v>
      </c>
      <c r="E10" s="222">
        <v>6708</v>
      </c>
      <c r="F10" s="222">
        <v>2390</v>
      </c>
      <c r="G10" s="222">
        <v>3377</v>
      </c>
      <c r="H10" s="222">
        <v>343</v>
      </c>
      <c r="I10" s="305">
        <v>171060</v>
      </c>
      <c r="J10" s="222">
        <v>290571</v>
      </c>
      <c r="K10" s="222">
        <v>118982</v>
      </c>
      <c r="L10" s="35" t="s">
        <v>21</v>
      </c>
      <c r="M10" s="318">
        <v>135</v>
      </c>
      <c r="N10" s="225">
        <v>69475</v>
      </c>
      <c r="O10" s="225">
        <v>2017</v>
      </c>
      <c r="P10" s="225">
        <v>3959</v>
      </c>
      <c r="Q10" s="253">
        <v>143</v>
      </c>
      <c r="R10" s="225">
        <v>5331</v>
      </c>
      <c r="S10" s="254">
        <v>5.75</v>
      </c>
      <c r="T10" s="255">
        <v>0</v>
      </c>
      <c r="U10" s="335">
        <v>1043</v>
      </c>
      <c r="V10" s="258">
        <f t="shared" si="0"/>
        <v>53.082024113993427</v>
      </c>
      <c r="W10" s="35" t="s">
        <v>21</v>
      </c>
    </row>
    <row r="11" spans="1:23" ht="15.75" x14ac:dyDescent="0.2">
      <c r="A11" s="35" t="s">
        <v>22</v>
      </c>
      <c r="B11" s="224">
        <v>114022</v>
      </c>
      <c r="C11" s="227" t="s">
        <v>37</v>
      </c>
      <c r="D11" s="225">
        <v>135</v>
      </c>
      <c r="E11" s="226">
        <v>9668</v>
      </c>
      <c r="F11" s="225">
        <v>5526</v>
      </c>
      <c r="G11" s="226" t="s">
        <v>37</v>
      </c>
      <c r="H11" s="225">
        <v>2057</v>
      </c>
      <c r="I11" s="365">
        <v>279963</v>
      </c>
      <c r="J11" s="225">
        <v>544132</v>
      </c>
      <c r="K11" s="225">
        <v>232008</v>
      </c>
      <c r="L11" s="35" t="s">
        <v>22</v>
      </c>
      <c r="M11" s="318">
        <v>178</v>
      </c>
      <c r="N11" s="225">
        <v>64154</v>
      </c>
      <c r="O11" s="225">
        <v>4449</v>
      </c>
      <c r="P11" s="225">
        <v>2005</v>
      </c>
      <c r="Q11" s="253">
        <v>158</v>
      </c>
      <c r="R11" s="225">
        <v>6327</v>
      </c>
      <c r="S11" s="254">
        <v>10</v>
      </c>
      <c r="T11" s="255">
        <v>0</v>
      </c>
      <c r="U11" s="335">
        <v>1312</v>
      </c>
      <c r="V11" s="258">
        <f t="shared" si="0"/>
        <v>83.906245181187359</v>
      </c>
      <c r="W11" s="35" t="s">
        <v>22</v>
      </c>
    </row>
    <row r="12" spans="1:23" ht="15.75" x14ac:dyDescent="0.2">
      <c r="A12" s="35" t="s">
        <v>23</v>
      </c>
      <c r="B12" s="287">
        <v>61411</v>
      </c>
      <c r="C12" s="287">
        <v>50703</v>
      </c>
      <c r="D12" s="288">
        <v>111</v>
      </c>
      <c r="E12" s="287">
        <v>7030</v>
      </c>
      <c r="F12" s="287">
        <v>1337</v>
      </c>
      <c r="G12" s="287">
        <v>3459</v>
      </c>
      <c r="H12" s="288">
        <v>238</v>
      </c>
      <c r="I12" s="307">
        <v>108700</v>
      </c>
      <c r="J12" s="287">
        <v>190737</v>
      </c>
      <c r="K12" s="287">
        <v>142500</v>
      </c>
      <c r="L12" s="35" t="s">
        <v>23</v>
      </c>
      <c r="M12" s="312">
        <v>132</v>
      </c>
      <c r="N12" s="221">
        <v>53908</v>
      </c>
      <c r="O12" s="221">
        <v>1738</v>
      </c>
      <c r="P12" s="221">
        <v>2734</v>
      </c>
      <c r="Q12" s="249">
        <v>137</v>
      </c>
      <c r="R12" s="221">
        <v>3500</v>
      </c>
      <c r="S12" s="250">
        <v>6.5</v>
      </c>
      <c r="T12" s="250">
        <v>0</v>
      </c>
      <c r="U12" s="336">
        <v>841</v>
      </c>
      <c r="V12" s="258">
        <f t="shared" si="0"/>
        <v>52.443497387957109</v>
      </c>
      <c r="W12" s="35" t="s">
        <v>23</v>
      </c>
    </row>
    <row r="13" spans="1:23" ht="15.75" x14ac:dyDescent="0.2">
      <c r="A13" s="35" t="s">
        <v>24</v>
      </c>
      <c r="B13" s="221">
        <v>113784</v>
      </c>
      <c r="C13" s="221">
        <v>214118</v>
      </c>
      <c r="D13" s="221">
        <v>173</v>
      </c>
      <c r="E13" s="221">
        <v>14556</v>
      </c>
      <c r="F13" s="221">
        <v>2714</v>
      </c>
      <c r="G13" s="221" t="s">
        <v>37</v>
      </c>
      <c r="H13" s="221">
        <v>1021</v>
      </c>
      <c r="I13" s="302">
        <v>460428</v>
      </c>
      <c r="J13" s="221">
        <v>631042</v>
      </c>
      <c r="K13" s="221">
        <v>64305</v>
      </c>
      <c r="L13" s="35" t="s">
        <v>24</v>
      </c>
      <c r="M13" s="312">
        <v>1346</v>
      </c>
      <c r="N13" s="221">
        <v>81782</v>
      </c>
      <c r="O13" s="221">
        <v>3541</v>
      </c>
      <c r="P13" s="221">
        <v>8350</v>
      </c>
      <c r="Q13" s="249">
        <v>171</v>
      </c>
      <c r="R13" s="221">
        <v>5465</v>
      </c>
      <c r="S13" s="250">
        <v>10</v>
      </c>
      <c r="T13" s="250">
        <v>1</v>
      </c>
      <c r="U13" s="333">
        <v>2355</v>
      </c>
      <c r="V13" s="258">
        <f t="shared" si="0"/>
        <v>111.96628814762242</v>
      </c>
      <c r="W13" s="35" t="s">
        <v>24</v>
      </c>
    </row>
    <row r="14" spans="1:23" ht="15.75" x14ac:dyDescent="0.2">
      <c r="A14" s="35" t="s">
        <v>25</v>
      </c>
      <c r="B14" s="229">
        <v>97444</v>
      </c>
      <c r="C14" s="229">
        <v>248288</v>
      </c>
      <c r="D14" s="229">
        <v>134</v>
      </c>
      <c r="E14" s="229">
        <v>14263</v>
      </c>
      <c r="F14" s="229">
        <v>3613</v>
      </c>
      <c r="G14" s="229">
        <v>19098</v>
      </c>
      <c r="H14" s="229">
        <v>1630</v>
      </c>
      <c r="I14" s="308">
        <v>379535</v>
      </c>
      <c r="J14" s="229">
        <v>530992</v>
      </c>
      <c r="K14" s="229">
        <v>110357</v>
      </c>
      <c r="L14" s="35" t="s">
        <v>25</v>
      </c>
      <c r="M14" s="308">
        <v>283</v>
      </c>
      <c r="N14" s="229">
        <v>93933</v>
      </c>
      <c r="O14" s="229">
        <v>1784</v>
      </c>
      <c r="P14" s="229">
        <v>5492</v>
      </c>
      <c r="Q14" s="256">
        <v>143</v>
      </c>
      <c r="R14" s="229">
        <v>6099</v>
      </c>
      <c r="S14" s="257">
        <v>6</v>
      </c>
      <c r="T14" s="257">
        <v>0.5</v>
      </c>
      <c r="U14" s="337">
        <v>1278</v>
      </c>
      <c r="V14" s="258">
        <f t="shared" si="0"/>
        <v>85.067606536366554</v>
      </c>
      <c r="W14" s="35" t="s">
        <v>25</v>
      </c>
    </row>
    <row r="15" spans="1:23" ht="15.75" x14ac:dyDescent="0.2">
      <c r="A15" s="35" t="s">
        <v>26</v>
      </c>
      <c r="B15" s="230">
        <v>99196</v>
      </c>
      <c r="C15" s="230">
        <v>135666</v>
      </c>
      <c r="D15" s="231">
        <v>189</v>
      </c>
      <c r="E15" s="231">
        <v>11632</v>
      </c>
      <c r="F15" s="231">
        <v>5211</v>
      </c>
      <c r="G15" s="231">
        <v>27691</v>
      </c>
      <c r="H15" s="231">
        <v>4595</v>
      </c>
      <c r="I15" s="309">
        <v>244762</v>
      </c>
      <c r="J15" s="231">
        <v>472792</v>
      </c>
      <c r="K15" s="231">
        <v>209210</v>
      </c>
      <c r="L15" s="35" t="s">
        <v>26</v>
      </c>
      <c r="M15" s="319">
        <v>192</v>
      </c>
      <c r="N15" s="231">
        <v>183228</v>
      </c>
      <c r="O15" s="231">
        <v>6186</v>
      </c>
      <c r="P15" s="231">
        <v>5169</v>
      </c>
      <c r="Q15" s="259">
        <v>130</v>
      </c>
      <c r="R15" s="231">
        <v>5021</v>
      </c>
      <c r="S15" s="260">
        <v>6.68</v>
      </c>
      <c r="T15" s="260">
        <v>0</v>
      </c>
      <c r="U15" s="338">
        <v>1072</v>
      </c>
      <c r="V15" s="258">
        <f t="shared" si="0"/>
        <v>91.786449233158606</v>
      </c>
      <c r="W15" s="35" t="s">
        <v>26</v>
      </c>
    </row>
    <row r="16" spans="1:23" ht="15.75" x14ac:dyDescent="0.2">
      <c r="A16" s="35" t="s">
        <v>27</v>
      </c>
      <c r="B16" s="295">
        <v>318712</v>
      </c>
      <c r="C16" s="296">
        <v>133178</v>
      </c>
      <c r="D16" s="297">
        <v>512</v>
      </c>
      <c r="E16" s="297">
        <v>44744</v>
      </c>
      <c r="F16" s="297">
        <v>9907</v>
      </c>
      <c r="G16" s="297">
        <v>8123</v>
      </c>
      <c r="H16" s="297">
        <v>5661</v>
      </c>
      <c r="I16" s="310">
        <v>649475</v>
      </c>
      <c r="J16" s="297">
        <v>1172255</v>
      </c>
      <c r="K16" s="296">
        <v>256142</v>
      </c>
      <c r="L16" s="35" t="s">
        <v>27</v>
      </c>
      <c r="M16" s="310">
        <v>309</v>
      </c>
      <c r="N16" s="296">
        <v>277922</v>
      </c>
      <c r="O16" s="296">
        <v>9087</v>
      </c>
      <c r="P16" s="296">
        <v>2523</v>
      </c>
      <c r="Q16" s="298">
        <v>565</v>
      </c>
      <c r="R16" s="296">
        <v>17830</v>
      </c>
      <c r="S16" s="299">
        <v>23.4</v>
      </c>
      <c r="T16" s="299">
        <v>3</v>
      </c>
      <c r="U16" s="339">
        <v>5774</v>
      </c>
      <c r="V16" s="258">
        <f t="shared" si="0"/>
        <v>63.726827942375643</v>
      </c>
      <c r="W16" s="35" t="s">
        <v>27</v>
      </c>
    </row>
    <row r="17" spans="1:23" ht="15.75" x14ac:dyDescent="0.2">
      <c r="A17" s="35" t="s">
        <v>28</v>
      </c>
      <c r="B17" s="284">
        <v>64699</v>
      </c>
      <c r="C17" s="284">
        <v>47944</v>
      </c>
      <c r="D17" s="284">
        <v>171</v>
      </c>
      <c r="E17" s="284">
        <v>14842</v>
      </c>
      <c r="F17" s="284">
        <v>3853</v>
      </c>
      <c r="G17" s="284">
        <v>12045</v>
      </c>
      <c r="H17" s="284">
        <v>2542</v>
      </c>
      <c r="I17" s="311">
        <v>208165</v>
      </c>
      <c r="J17" s="284">
        <v>358592</v>
      </c>
      <c r="K17" s="284">
        <v>60546</v>
      </c>
      <c r="L17" s="35" t="s">
        <v>28</v>
      </c>
      <c r="M17" s="311">
        <v>243</v>
      </c>
      <c r="N17" s="284">
        <v>98668</v>
      </c>
      <c r="O17" s="284">
        <v>2062</v>
      </c>
      <c r="P17" s="284">
        <v>2785</v>
      </c>
      <c r="Q17" s="285">
        <v>103</v>
      </c>
      <c r="R17" s="284">
        <v>3908</v>
      </c>
      <c r="S17" s="286">
        <v>7</v>
      </c>
      <c r="T17" s="286">
        <v>0</v>
      </c>
      <c r="U17" s="345">
        <v>974</v>
      </c>
      <c r="V17" s="258">
        <f t="shared" si="0"/>
        <v>89.402144103714789</v>
      </c>
      <c r="W17" s="35" t="s">
        <v>28</v>
      </c>
    </row>
    <row r="18" spans="1:23" ht="15.75" x14ac:dyDescent="0.2">
      <c r="A18" s="35" t="s">
        <v>29</v>
      </c>
      <c r="B18" s="233">
        <v>212428</v>
      </c>
      <c r="C18" s="221">
        <v>285622</v>
      </c>
      <c r="D18" s="228">
        <v>288</v>
      </c>
      <c r="E18" s="221">
        <v>14332</v>
      </c>
      <c r="F18" s="221">
        <v>5463</v>
      </c>
      <c r="G18" s="221">
        <v>202902</v>
      </c>
      <c r="H18" s="221">
        <v>4589</v>
      </c>
      <c r="I18" s="302">
        <v>664836</v>
      </c>
      <c r="J18" s="221">
        <v>944445</v>
      </c>
      <c r="K18" s="221">
        <v>189010</v>
      </c>
      <c r="L18" s="35" t="s">
        <v>29</v>
      </c>
      <c r="M18" s="302">
        <v>416</v>
      </c>
      <c r="N18" s="221">
        <v>254921</v>
      </c>
      <c r="O18" s="221">
        <v>4079</v>
      </c>
      <c r="P18" s="221">
        <v>3009</v>
      </c>
      <c r="Q18" s="249">
        <v>424</v>
      </c>
      <c r="R18" s="221">
        <v>12827</v>
      </c>
      <c r="S18" s="250">
        <v>20.350000000000001</v>
      </c>
      <c r="T18" s="250">
        <v>3.5</v>
      </c>
      <c r="U18" s="333">
        <v>2244</v>
      </c>
      <c r="V18" s="262">
        <f t="shared" si="0"/>
        <v>71.273488793298625</v>
      </c>
      <c r="W18" s="42" t="s">
        <v>29</v>
      </c>
    </row>
    <row r="19" spans="1:23" ht="15.75" x14ac:dyDescent="0.2">
      <c r="A19" s="35" t="s">
        <v>30</v>
      </c>
      <c r="B19" s="217">
        <v>192756</v>
      </c>
      <c r="C19" s="217">
        <v>64154</v>
      </c>
      <c r="D19" s="218">
        <v>388</v>
      </c>
      <c r="E19" s="218">
        <v>18950</v>
      </c>
      <c r="F19" s="218">
        <v>5616</v>
      </c>
      <c r="G19" s="234" t="s">
        <v>37</v>
      </c>
      <c r="H19" s="218">
        <v>4565</v>
      </c>
      <c r="I19" s="306">
        <v>432497</v>
      </c>
      <c r="J19" s="218">
        <v>703242</v>
      </c>
      <c r="K19" s="218">
        <v>194023</v>
      </c>
      <c r="L19" s="35" t="s">
        <v>30</v>
      </c>
      <c r="M19" s="350">
        <v>405</v>
      </c>
      <c r="N19" s="351">
        <v>190902</v>
      </c>
      <c r="O19" s="351">
        <v>7489</v>
      </c>
      <c r="P19" s="351">
        <v>7607</v>
      </c>
      <c r="Q19" s="352">
        <v>369</v>
      </c>
      <c r="R19" s="351">
        <v>11328</v>
      </c>
      <c r="S19" s="353">
        <v>19</v>
      </c>
      <c r="T19" s="353">
        <v>6</v>
      </c>
      <c r="U19" s="335">
        <v>3421</v>
      </c>
      <c r="V19" s="258">
        <f t="shared" si="0"/>
        <v>60.121569633239289</v>
      </c>
      <c r="W19" s="35" t="s">
        <v>30</v>
      </c>
    </row>
    <row r="20" spans="1:23" ht="15.75" x14ac:dyDescent="0.2">
      <c r="A20" s="35" t="s">
        <v>31</v>
      </c>
      <c r="B20" s="207">
        <v>92329</v>
      </c>
      <c r="C20" s="207">
        <v>98520</v>
      </c>
      <c r="D20" s="207">
        <v>140</v>
      </c>
      <c r="E20" s="207">
        <v>6242</v>
      </c>
      <c r="F20" s="207">
        <v>2767</v>
      </c>
      <c r="G20" s="189">
        <v>5312</v>
      </c>
      <c r="H20" s="207">
        <v>186</v>
      </c>
      <c r="I20" s="313">
        <v>289049</v>
      </c>
      <c r="J20" s="207">
        <v>401669</v>
      </c>
      <c r="K20" s="207">
        <v>245854</v>
      </c>
      <c r="L20" s="35" t="s">
        <v>31</v>
      </c>
      <c r="M20" s="313">
        <v>152</v>
      </c>
      <c r="N20" s="207">
        <v>82462</v>
      </c>
      <c r="O20" s="207">
        <v>1273</v>
      </c>
      <c r="P20" s="207">
        <v>4672</v>
      </c>
      <c r="Q20" s="207">
        <v>186</v>
      </c>
      <c r="R20" s="207">
        <v>6037</v>
      </c>
      <c r="S20" s="289">
        <v>5.85</v>
      </c>
      <c r="T20" s="289">
        <v>0</v>
      </c>
      <c r="U20" s="340">
        <v>800</v>
      </c>
      <c r="V20" s="258">
        <f t="shared" si="0"/>
        <v>64.545878193797208</v>
      </c>
      <c r="W20" s="35" t="s">
        <v>31</v>
      </c>
    </row>
    <row r="21" spans="1:23" ht="15.75" x14ac:dyDescent="0.2">
      <c r="A21" s="35" t="s">
        <v>32</v>
      </c>
      <c r="B21" s="362">
        <v>141645</v>
      </c>
      <c r="C21" s="362">
        <v>23068</v>
      </c>
      <c r="D21" s="363" t="s">
        <v>37</v>
      </c>
      <c r="E21" s="363">
        <v>10482</v>
      </c>
      <c r="F21" s="363">
        <v>4304</v>
      </c>
      <c r="G21" s="363">
        <v>2034</v>
      </c>
      <c r="H21" s="363">
        <v>3933</v>
      </c>
      <c r="I21" s="364" t="s">
        <v>37</v>
      </c>
      <c r="J21" s="363" t="s">
        <v>37</v>
      </c>
      <c r="K21" s="363" t="s">
        <v>37</v>
      </c>
      <c r="L21" s="35" t="s">
        <v>32</v>
      </c>
      <c r="M21" s="303">
        <v>73</v>
      </c>
      <c r="N21" s="220">
        <v>70597</v>
      </c>
      <c r="O21" s="220">
        <v>1963</v>
      </c>
      <c r="P21" s="220">
        <v>1808</v>
      </c>
      <c r="Q21" s="266">
        <v>188</v>
      </c>
      <c r="R21" s="220">
        <v>6423</v>
      </c>
      <c r="S21" s="267">
        <v>8.5</v>
      </c>
      <c r="T21" s="267">
        <v>0</v>
      </c>
      <c r="U21" s="341">
        <v>1143</v>
      </c>
      <c r="V21" s="258" t="e">
        <f t="shared" si="0"/>
        <v>#VALUE!</v>
      </c>
      <c r="W21" s="35" t="s">
        <v>32</v>
      </c>
    </row>
    <row r="22" spans="1:23" ht="16.5" thickBot="1" x14ac:dyDescent="0.25">
      <c r="A22" s="35" t="s">
        <v>33</v>
      </c>
      <c r="B22" s="219">
        <v>153018</v>
      </c>
      <c r="C22" s="235">
        <v>100140</v>
      </c>
      <c r="D22" s="219">
        <v>291</v>
      </c>
      <c r="E22" s="219">
        <v>29995</v>
      </c>
      <c r="F22" s="219">
        <v>4194</v>
      </c>
      <c r="G22" s="219">
        <v>17545</v>
      </c>
      <c r="H22" s="219">
        <v>2660</v>
      </c>
      <c r="I22" s="303">
        <v>727043</v>
      </c>
      <c r="J22" s="219">
        <v>949847</v>
      </c>
      <c r="K22" s="219">
        <v>464225</v>
      </c>
      <c r="L22" s="35" t="s">
        <v>33</v>
      </c>
      <c r="M22" s="303">
        <v>281</v>
      </c>
      <c r="N22" s="268">
        <v>96145</v>
      </c>
      <c r="O22" s="268">
        <v>5745</v>
      </c>
      <c r="P22" s="268">
        <v>5783</v>
      </c>
      <c r="Q22" s="269">
        <v>299</v>
      </c>
      <c r="R22" s="268">
        <v>9193</v>
      </c>
      <c r="S22" s="270">
        <v>14.93</v>
      </c>
      <c r="T22" s="270">
        <v>2</v>
      </c>
      <c r="U22" s="342">
        <v>1816</v>
      </c>
      <c r="V22" s="271">
        <f t="shared" si="0"/>
        <v>100.06816266329541</v>
      </c>
      <c r="W22" s="35" t="s">
        <v>33</v>
      </c>
    </row>
    <row r="23" spans="1:23" ht="16.5" thickBot="1" x14ac:dyDescent="0.25">
      <c r="A23" s="43" t="s">
        <v>66</v>
      </c>
      <c r="B23" s="236">
        <f t="shared" ref="B23:K23" si="1">SUM(B6:B22)</f>
        <v>2078935</v>
      </c>
      <c r="C23" s="237">
        <f t="shared" si="1"/>
        <v>1674420</v>
      </c>
      <c r="D23" s="238">
        <f t="shared" si="1"/>
        <v>3198</v>
      </c>
      <c r="E23" s="238">
        <f t="shared" si="1"/>
        <v>259019</v>
      </c>
      <c r="F23" s="238">
        <f t="shared" si="1"/>
        <v>65288</v>
      </c>
      <c r="G23" s="238">
        <f t="shared" si="1"/>
        <v>358889</v>
      </c>
      <c r="H23" s="238">
        <f t="shared" si="1"/>
        <v>40874</v>
      </c>
      <c r="I23" s="314">
        <f>SUM(I6:I22)</f>
        <v>5354194</v>
      </c>
      <c r="J23" s="238">
        <f t="shared" si="1"/>
        <v>8440886</v>
      </c>
      <c r="K23" s="238">
        <f t="shared" si="1"/>
        <v>2848854</v>
      </c>
      <c r="L23" s="215" t="s">
        <v>66</v>
      </c>
      <c r="M23" s="326">
        <f>SUM(M6:M22)</f>
        <v>5331</v>
      </c>
      <c r="N23" s="238">
        <f t="shared" ref="N23:T23" si="2">SUM(N6:N22)</f>
        <v>1833713</v>
      </c>
      <c r="O23" s="238">
        <f t="shared" si="2"/>
        <v>58873</v>
      </c>
      <c r="P23" s="238">
        <f t="shared" si="2"/>
        <v>65223</v>
      </c>
      <c r="Q23" s="272">
        <f t="shared" si="2"/>
        <v>3477</v>
      </c>
      <c r="R23" s="238">
        <f t="shared" si="2"/>
        <v>114976</v>
      </c>
      <c r="S23" s="273">
        <f t="shared" si="2"/>
        <v>172.19</v>
      </c>
      <c r="T23" s="273">
        <f t="shared" si="2"/>
        <v>19.259999999999998</v>
      </c>
      <c r="U23" s="314">
        <f>SUM(U6:U22)</f>
        <v>29376</v>
      </c>
      <c r="V23" s="274">
        <f t="shared" si="0"/>
        <v>71.259368694756574</v>
      </c>
      <c r="W23" s="44" t="s">
        <v>34</v>
      </c>
    </row>
    <row r="24" spans="1:23" ht="15.75" x14ac:dyDescent="0.25">
      <c r="A24" s="355" t="s">
        <v>62</v>
      </c>
      <c r="B24" s="232">
        <f t="shared" ref="B24:K24" si="3">SUM(B9,B10,B14,B15,B16,B18,B19,B20,B21,B22)</f>
        <v>1535132</v>
      </c>
      <c r="C24" s="232">
        <f t="shared" si="3"/>
        <v>1222705</v>
      </c>
      <c r="D24" s="232">
        <f t="shared" si="3"/>
        <v>2319</v>
      </c>
      <c r="E24" s="232">
        <f t="shared" si="3"/>
        <v>169114</v>
      </c>
      <c r="F24" s="232">
        <f t="shared" si="3"/>
        <v>46501</v>
      </c>
      <c r="G24" s="232">
        <f t="shared" si="3"/>
        <v>291925</v>
      </c>
      <c r="H24" s="232">
        <f t="shared" si="3"/>
        <v>32227</v>
      </c>
      <c r="I24" s="315">
        <f>SUM(I9,I10,I14,I15,I16,I18,I19,I20,I21,I22)</f>
        <v>3903463</v>
      </c>
      <c r="J24" s="232">
        <f t="shared" si="3"/>
        <v>5972760</v>
      </c>
      <c r="K24" s="232">
        <f t="shared" si="3"/>
        <v>2091686</v>
      </c>
      <c r="L24" s="216" t="s">
        <v>62</v>
      </c>
      <c r="M24" s="305">
        <f>SUM(M8,M9,M13,M14,M15,M18,M19,M20,M21,M22)</f>
        <v>3682</v>
      </c>
      <c r="N24" s="232">
        <f t="shared" ref="N24:T24" si="4">SUM(N9,N10,N14,N15,N16,N18,N19,N20,N21,N22)</f>
        <v>1407403</v>
      </c>
      <c r="O24" s="232">
        <f t="shared" si="4"/>
        <v>42217</v>
      </c>
      <c r="P24" s="232">
        <f t="shared" si="4"/>
        <v>42054</v>
      </c>
      <c r="Q24" s="275">
        <f t="shared" si="4"/>
        <v>2620</v>
      </c>
      <c r="R24" s="232">
        <f t="shared" si="4"/>
        <v>86388</v>
      </c>
      <c r="S24" s="276">
        <f t="shared" si="4"/>
        <v>119.05000000000001</v>
      </c>
      <c r="T24" s="276">
        <f t="shared" si="4"/>
        <v>15</v>
      </c>
      <c r="U24" s="343">
        <f>SUM(U9,U10,U14,U15,U16,U18,U19,U20,U21,U22)</f>
        <v>20366</v>
      </c>
      <c r="V24" s="277">
        <f t="shared" si="0"/>
        <v>67.103631134280064</v>
      </c>
      <c r="W24" s="355" t="s">
        <v>62</v>
      </c>
    </row>
    <row r="25" spans="1:23" ht="15.75" x14ac:dyDescent="0.25">
      <c r="A25" s="355" t="s">
        <v>116</v>
      </c>
      <c r="B25" s="239">
        <v>59857</v>
      </c>
      <c r="C25" s="239">
        <v>20753</v>
      </c>
      <c r="D25" s="240">
        <v>103</v>
      </c>
      <c r="E25" s="239">
        <v>5816</v>
      </c>
      <c r="F25" s="240">
        <v>1283</v>
      </c>
      <c r="G25" s="239">
        <v>4005</v>
      </c>
      <c r="H25" s="239">
        <v>1699</v>
      </c>
      <c r="I25" s="316">
        <v>57963</v>
      </c>
      <c r="J25" s="239">
        <v>124423</v>
      </c>
      <c r="K25" s="240">
        <v>75312</v>
      </c>
      <c r="L25" s="143" t="s">
        <v>116</v>
      </c>
      <c r="M25" s="320">
        <v>51</v>
      </c>
      <c r="N25" s="239">
        <v>51599</v>
      </c>
      <c r="O25" s="239">
        <v>1274</v>
      </c>
      <c r="P25" s="239">
        <v>2152</v>
      </c>
      <c r="Q25" s="278">
        <v>50</v>
      </c>
      <c r="R25" s="239">
        <v>1538</v>
      </c>
      <c r="S25" s="279">
        <v>3.63</v>
      </c>
      <c r="T25" s="280">
        <v>0.82</v>
      </c>
      <c r="U25" s="320">
        <v>526</v>
      </c>
      <c r="V25" s="349">
        <f t="shared" si="0"/>
        <v>78.35201511335012</v>
      </c>
      <c r="W25" s="355" t="s">
        <v>116</v>
      </c>
    </row>
    <row r="26" spans="1:23" ht="15.75" x14ac:dyDescent="0.25">
      <c r="A26" s="355" t="s">
        <v>117</v>
      </c>
      <c r="B26" s="241">
        <v>43419</v>
      </c>
      <c r="C26" s="241">
        <v>14423</v>
      </c>
      <c r="D26" s="242">
        <v>116</v>
      </c>
      <c r="E26" s="241">
        <v>110</v>
      </c>
      <c r="F26" s="241">
        <v>2042</v>
      </c>
      <c r="G26" s="241">
        <v>6043</v>
      </c>
      <c r="H26" s="241">
        <v>875</v>
      </c>
      <c r="I26" s="348">
        <v>49434</v>
      </c>
      <c r="J26" s="241">
        <v>116839</v>
      </c>
      <c r="K26" s="241">
        <v>58756</v>
      </c>
      <c r="L26" s="294" t="s">
        <v>117</v>
      </c>
      <c r="M26" s="327" t="s">
        <v>37</v>
      </c>
      <c r="N26" s="241">
        <v>74240</v>
      </c>
      <c r="O26" s="241">
        <v>0</v>
      </c>
      <c r="P26" s="241">
        <v>0</v>
      </c>
      <c r="Q26" s="242">
        <v>47</v>
      </c>
      <c r="R26" s="241">
        <v>1786</v>
      </c>
      <c r="S26" s="242">
        <v>3.5</v>
      </c>
      <c r="T26" s="290">
        <v>1</v>
      </c>
      <c r="U26" s="344">
        <v>503</v>
      </c>
      <c r="V26" s="277">
        <f t="shared" si="0"/>
        <v>63.741953082378615</v>
      </c>
      <c r="W26" s="355" t="s">
        <v>117</v>
      </c>
    </row>
    <row r="31" spans="1:23" x14ac:dyDescent="0.2">
      <c r="U31" s="129"/>
    </row>
    <row r="33" spans="21:21" x14ac:dyDescent="0.2">
      <c r="U33" s="129"/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3"/>
  <sheetViews>
    <sheetView zoomScale="75" zoomScaleNormal="75" workbookViewId="0">
      <selection activeCell="D16" sqref="D16"/>
    </sheetView>
  </sheetViews>
  <sheetFormatPr baseColWidth="10" defaultRowHeight="12.75" x14ac:dyDescent="0.2"/>
  <cols>
    <col min="1" max="1" width="27.5703125" bestFit="1" customWidth="1"/>
    <col min="12" max="12" width="27.5703125" bestFit="1" customWidth="1"/>
    <col min="21" max="21" width="14.85546875" bestFit="1" customWidth="1"/>
    <col min="22" max="22" width="20.7109375" bestFit="1" customWidth="1"/>
  </cols>
  <sheetData>
    <row r="1" spans="1:23" ht="15.75" x14ac:dyDescent="0.25">
      <c r="A1" s="429" t="s">
        <v>146</v>
      </c>
      <c r="B1" s="429"/>
      <c r="C1" s="429"/>
      <c r="D1" s="429"/>
      <c r="E1" s="429"/>
      <c r="F1" s="429"/>
      <c r="G1" s="346"/>
      <c r="H1" s="346"/>
      <c r="I1" s="346"/>
      <c r="J1" s="346"/>
      <c r="K1" s="346"/>
      <c r="L1" s="346"/>
      <c r="M1" s="346"/>
      <c r="N1" s="2"/>
      <c r="O1" s="2"/>
      <c r="P1" s="2"/>
      <c r="Q1" s="2"/>
      <c r="R1" s="2"/>
      <c r="S1" s="62"/>
      <c r="T1" s="2"/>
      <c r="U1" s="2"/>
      <c r="V1" s="2"/>
      <c r="W1" s="2"/>
    </row>
    <row r="2" spans="1:23" ht="15.75" x14ac:dyDescent="0.25">
      <c r="A2" s="346"/>
      <c r="B2" s="346"/>
      <c r="C2" s="346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  <c r="W2" s="2"/>
    </row>
    <row r="3" spans="1:23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321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328">
        <v>19</v>
      </c>
      <c r="V3" s="69" t="s">
        <v>1</v>
      </c>
      <c r="W3" s="70"/>
    </row>
    <row r="4" spans="1:23" ht="121.5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300" t="s">
        <v>139</v>
      </c>
      <c r="J4" s="74" t="s">
        <v>80</v>
      </c>
      <c r="K4" s="74" t="s">
        <v>134</v>
      </c>
      <c r="L4" s="75"/>
      <c r="M4" s="322" t="s">
        <v>141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135</v>
      </c>
      <c r="U4" s="329" t="s">
        <v>143</v>
      </c>
      <c r="V4" s="76" t="s">
        <v>89</v>
      </c>
      <c r="W4" s="36"/>
    </row>
    <row r="5" spans="1:23" ht="6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301" t="s">
        <v>140</v>
      </c>
      <c r="J5" s="76" t="s">
        <v>98</v>
      </c>
      <c r="K5" s="76" t="s">
        <v>99</v>
      </c>
      <c r="L5" s="78"/>
      <c r="M5" s="323" t="s">
        <v>142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330" t="s">
        <v>144</v>
      </c>
      <c r="V5" s="76" t="s">
        <v>16</v>
      </c>
      <c r="W5" s="36"/>
    </row>
    <row r="6" spans="1:23" ht="15.75" x14ac:dyDescent="0.2">
      <c r="A6" s="35" t="s">
        <v>17</v>
      </c>
      <c r="B6" s="221">
        <v>72120</v>
      </c>
      <c r="C6" s="221">
        <v>30028</v>
      </c>
      <c r="D6" s="228">
        <v>99</v>
      </c>
      <c r="E6" s="221">
        <v>14278</v>
      </c>
      <c r="F6" s="221">
        <v>768</v>
      </c>
      <c r="G6" s="221">
        <v>2996</v>
      </c>
      <c r="H6" s="228">
        <v>650</v>
      </c>
      <c r="I6" s="302">
        <v>138038</v>
      </c>
      <c r="J6" s="221">
        <v>196946</v>
      </c>
      <c r="K6" s="221">
        <v>149679</v>
      </c>
      <c r="L6" s="35" t="s">
        <v>17</v>
      </c>
      <c r="M6" s="324">
        <v>271</v>
      </c>
      <c r="N6" s="218">
        <v>39713</v>
      </c>
      <c r="O6" s="218">
        <v>1263</v>
      </c>
      <c r="P6" s="218">
        <v>3905</v>
      </c>
      <c r="Q6" s="244">
        <v>87</v>
      </c>
      <c r="R6" s="218">
        <v>3310</v>
      </c>
      <c r="S6" s="245">
        <v>6.51</v>
      </c>
      <c r="T6" s="245">
        <v>0.26</v>
      </c>
      <c r="U6" s="331">
        <v>1538</v>
      </c>
      <c r="V6" s="258">
        <f t="shared" ref="V6:V26" si="0">J6/(Q6+R6)</f>
        <v>57.976449808654692</v>
      </c>
      <c r="W6" s="35" t="s">
        <v>17</v>
      </c>
    </row>
    <row r="7" spans="1:23" ht="15.75" x14ac:dyDescent="0.2">
      <c r="A7" s="35" t="s">
        <v>18</v>
      </c>
      <c r="B7" s="219">
        <v>66251</v>
      </c>
      <c r="C7" s="219">
        <v>71430</v>
      </c>
      <c r="D7" s="219">
        <v>90</v>
      </c>
      <c r="E7" s="219">
        <v>8035</v>
      </c>
      <c r="F7" s="219">
        <v>1849</v>
      </c>
      <c r="G7" s="219">
        <v>22282</v>
      </c>
      <c r="H7" s="219">
        <v>998</v>
      </c>
      <c r="I7" s="303">
        <v>77900</v>
      </c>
      <c r="J7" s="219">
        <v>167500</v>
      </c>
      <c r="K7" s="219">
        <v>20000</v>
      </c>
      <c r="L7" s="35" t="s">
        <v>18</v>
      </c>
      <c r="M7" s="303">
        <v>382</v>
      </c>
      <c r="N7" s="219">
        <v>51884</v>
      </c>
      <c r="O7" s="219">
        <v>1039</v>
      </c>
      <c r="P7" s="219">
        <v>2417</v>
      </c>
      <c r="Q7" s="247">
        <v>92</v>
      </c>
      <c r="R7" s="219">
        <v>2900</v>
      </c>
      <c r="S7" s="248">
        <v>7</v>
      </c>
      <c r="T7" s="248">
        <v>1.5</v>
      </c>
      <c r="U7" s="332">
        <v>1197</v>
      </c>
      <c r="V7" s="258">
        <f t="shared" si="0"/>
        <v>55.982620320855617</v>
      </c>
      <c r="W7" s="35" t="s">
        <v>18</v>
      </c>
    </row>
    <row r="8" spans="1:23" ht="15.75" x14ac:dyDescent="0.2">
      <c r="A8" s="35" t="s">
        <v>19</v>
      </c>
      <c r="B8" s="219">
        <v>48550</v>
      </c>
      <c r="C8" s="219">
        <v>30480</v>
      </c>
      <c r="D8" s="219">
        <v>139</v>
      </c>
      <c r="E8" s="221">
        <v>8371</v>
      </c>
      <c r="F8" s="221">
        <v>2087</v>
      </c>
      <c r="G8" s="221">
        <v>3240</v>
      </c>
      <c r="H8" s="221">
        <v>3025</v>
      </c>
      <c r="I8" s="302">
        <v>231778</v>
      </c>
      <c r="J8" s="221">
        <v>346570</v>
      </c>
      <c r="K8" s="221">
        <v>60461</v>
      </c>
      <c r="L8" s="35" t="s">
        <v>19</v>
      </c>
      <c r="M8" s="302">
        <v>298</v>
      </c>
      <c r="N8" s="221">
        <v>57456</v>
      </c>
      <c r="O8" s="221">
        <v>3450</v>
      </c>
      <c r="P8" s="221">
        <v>2473</v>
      </c>
      <c r="Q8" s="249">
        <v>98</v>
      </c>
      <c r="R8" s="221">
        <v>3374</v>
      </c>
      <c r="S8" s="250">
        <v>6.5</v>
      </c>
      <c r="T8" s="250">
        <v>1.5</v>
      </c>
      <c r="U8" s="333">
        <v>793</v>
      </c>
      <c r="V8" s="258">
        <f t="shared" si="0"/>
        <v>99.818548387096769</v>
      </c>
      <c r="W8" s="35" t="s">
        <v>19</v>
      </c>
    </row>
    <row r="9" spans="1:23" ht="15.75" x14ac:dyDescent="0.2">
      <c r="A9" s="35" t="s">
        <v>20</v>
      </c>
      <c r="B9" s="221">
        <v>125622</v>
      </c>
      <c r="C9" s="221">
        <v>93334</v>
      </c>
      <c r="D9" s="221">
        <v>199</v>
      </c>
      <c r="E9" s="222">
        <v>11322</v>
      </c>
      <c r="F9" s="222">
        <v>3508</v>
      </c>
      <c r="G9" s="222">
        <v>5295</v>
      </c>
      <c r="H9" s="222">
        <v>2863</v>
      </c>
      <c r="I9" s="315">
        <v>299017</v>
      </c>
      <c r="J9" s="222">
        <v>479757</v>
      </c>
      <c r="K9" s="222">
        <v>295664</v>
      </c>
      <c r="L9" s="35" t="s">
        <v>20</v>
      </c>
      <c r="M9" s="325">
        <v>263</v>
      </c>
      <c r="N9" s="251">
        <v>96267</v>
      </c>
      <c r="O9" s="251">
        <v>2889</v>
      </c>
      <c r="P9" s="251">
        <v>2687</v>
      </c>
      <c r="Q9" s="252">
        <v>171</v>
      </c>
      <c r="R9" s="251">
        <v>6038</v>
      </c>
      <c r="S9" s="252">
        <v>8.41</v>
      </c>
      <c r="T9" s="291">
        <v>0</v>
      </c>
      <c r="U9" s="334">
        <v>1775</v>
      </c>
      <c r="V9" s="258">
        <f t="shared" si="0"/>
        <v>77.267998067321628</v>
      </c>
      <c r="W9" s="35" t="s">
        <v>20</v>
      </c>
    </row>
    <row r="10" spans="1:23" ht="15.75" x14ac:dyDescent="0.2">
      <c r="A10" s="35" t="s">
        <v>21</v>
      </c>
      <c r="B10" s="222">
        <v>100513</v>
      </c>
      <c r="C10" s="222">
        <v>26724</v>
      </c>
      <c r="D10" s="222">
        <v>178</v>
      </c>
      <c r="E10" s="222">
        <v>11146</v>
      </c>
      <c r="F10" s="222">
        <v>1787</v>
      </c>
      <c r="G10" s="222">
        <v>2631</v>
      </c>
      <c r="H10" s="222">
        <v>529</v>
      </c>
      <c r="I10" s="305">
        <v>167004</v>
      </c>
      <c r="J10" s="222">
        <v>262277</v>
      </c>
      <c r="K10" s="222">
        <v>134102</v>
      </c>
      <c r="L10" s="35" t="s">
        <v>21</v>
      </c>
      <c r="M10" s="318">
        <v>136</v>
      </c>
      <c r="N10" s="225">
        <v>74081</v>
      </c>
      <c r="O10" s="225">
        <v>2054</v>
      </c>
      <c r="P10" s="225">
        <v>4429</v>
      </c>
      <c r="Q10" s="253">
        <v>146</v>
      </c>
      <c r="R10" s="225">
        <v>5313</v>
      </c>
      <c r="S10" s="254">
        <v>5.75</v>
      </c>
      <c r="T10" s="255">
        <v>0</v>
      </c>
      <c r="U10" s="335">
        <v>1043</v>
      </c>
      <c r="V10" s="258">
        <f t="shared" si="0"/>
        <v>48.044880014654701</v>
      </c>
      <c r="W10" s="35" t="s">
        <v>21</v>
      </c>
    </row>
    <row r="11" spans="1:23" ht="15.75" x14ac:dyDescent="0.2">
      <c r="A11" s="35" t="s">
        <v>22</v>
      </c>
      <c r="B11" s="224">
        <v>108463</v>
      </c>
      <c r="C11" s="227" t="s">
        <v>37</v>
      </c>
      <c r="D11" s="225">
        <v>124</v>
      </c>
      <c r="E11" s="226">
        <v>9126</v>
      </c>
      <c r="F11" s="225">
        <v>7367</v>
      </c>
      <c r="G11" s="226" t="s">
        <v>37</v>
      </c>
      <c r="H11" s="225">
        <v>3004</v>
      </c>
      <c r="I11" s="306" t="s">
        <v>37</v>
      </c>
      <c r="J11" s="225">
        <v>516557</v>
      </c>
      <c r="K11" s="225">
        <v>225640</v>
      </c>
      <c r="L11" s="35" t="s">
        <v>22</v>
      </c>
      <c r="M11" s="318">
        <v>683</v>
      </c>
      <c r="N11" s="225">
        <v>64755</v>
      </c>
      <c r="O11" s="225">
        <v>5124</v>
      </c>
      <c r="P11" s="225">
        <v>2126</v>
      </c>
      <c r="Q11" s="253">
        <v>137</v>
      </c>
      <c r="R11" s="225">
        <v>5925</v>
      </c>
      <c r="S11" s="254">
        <v>9</v>
      </c>
      <c r="T11" s="255">
        <v>1.24</v>
      </c>
      <c r="U11" s="335">
        <v>1312</v>
      </c>
      <c r="V11" s="258">
        <f t="shared" si="0"/>
        <v>85.212306169580998</v>
      </c>
      <c r="W11" s="35" t="s">
        <v>22</v>
      </c>
    </row>
    <row r="12" spans="1:23" ht="15.75" x14ac:dyDescent="0.2">
      <c r="A12" s="35" t="s">
        <v>23</v>
      </c>
      <c r="B12" s="287">
        <v>60200</v>
      </c>
      <c r="C12" s="287">
        <v>46885</v>
      </c>
      <c r="D12" s="288">
        <v>111</v>
      </c>
      <c r="E12" s="287">
        <v>15468</v>
      </c>
      <c r="F12" s="287">
        <v>1849</v>
      </c>
      <c r="G12" s="287">
        <v>3401</v>
      </c>
      <c r="H12" s="288">
        <v>400</v>
      </c>
      <c r="I12" s="307">
        <v>103530</v>
      </c>
      <c r="J12" s="287">
        <v>185000</v>
      </c>
      <c r="K12" s="287">
        <v>122000</v>
      </c>
      <c r="L12" s="35" t="s">
        <v>23</v>
      </c>
      <c r="M12" s="312">
        <v>103</v>
      </c>
      <c r="N12" s="221">
        <v>51852</v>
      </c>
      <c r="O12" s="221">
        <v>2515</v>
      </c>
      <c r="P12" s="221">
        <v>2454</v>
      </c>
      <c r="Q12" s="249">
        <v>92</v>
      </c>
      <c r="R12" s="221">
        <v>3700</v>
      </c>
      <c r="S12" s="250">
        <v>6.5</v>
      </c>
      <c r="T12" s="250">
        <v>0</v>
      </c>
      <c r="U12" s="336">
        <v>841</v>
      </c>
      <c r="V12" s="258">
        <f t="shared" si="0"/>
        <v>48.786919831223628</v>
      </c>
      <c r="W12" s="35" t="s">
        <v>23</v>
      </c>
    </row>
    <row r="13" spans="1:23" ht="15.75" x14ac:dyDescent="0.2">
      <c r="A13" s="35" t="s">
        <v>24</v>
      </c>
      <c r="B13" s="221">
        <v>103046</v>
      </c>
      <c r="C13" s="221">
        <v>123624</v>
      </c>
      <c r="D13" s="221">
        <v>149</v>
      </c>
      <c r="E13" s="221">
        <v>35888</v>
      </c>
      <c r="F13" s="221">
        <v>2906</v>
      </c>
      <c r="G13" s="221" t="s">
        <v>37</v>
      </c>
      <c r="H13" s="221">
        <v>451</v>
      </c>
      <c r="I13" s="302">
        <v>393450</v>
      </c>
      <c r="J13" s="221">
        <v>552539</v>
      </c>
      <c r="K13" s="221" t="s">
        <v>37</v>
      </c>
      <c r="L13" s="35" t="s">
        <v>24</v>
      </c>
      <c r="M13" s="312">
        <v>1360</v>
      </c>
      <c r="N13" s="221">
        <v>89090</v>
      </c>
      <c r="O13" s="221">
        <v>4216</v>
      </c>
      <c r="P13" s="221">
        <v>9507</v>
      </c>
      <c r="Q13" s="249">
        <v>166</v>
      </c>
      <c r="R13" s="221">
        <v>5329</v>
      </c>
      <c r="S13" s="250">
        <v>10.45</v>
      </c>
      <c r="T13" s="250">
        <v>0</v>
      </c>
      <c r="U13" s="333">
        <v>2352</v>
      </c>
      <c r="V13" s="258">
        <f t="shared" si="0"/>
        <v>100.55304822565969</v>
      </c>
      <c r="W13" s="35" t="s">
        <v>24</v>
      </c>
    </row>
    <row r="14" spans="1:23" ht="15.75" x14ac:dyDescent="0.2">
      <c r="A14" s="35" t="s">
        <v>25</v>
      </c>
      <c r="B14" s="229">
        <v>95283</v>
      </c>
      <c r="C14" s="229">
        <v>229249</v>
      </c>
      <c r="D14" s="229">
        <v>139</v>
      </c>
      <c r="E14" s="229">
        <v>28173</v>
      </c>
      <c r="F14" s="229">
        <v>3775</v>
      </c>
      <c r="G14" s="229">
        <v>54360</v>
      </c>
      <c r="H14" s="229">
        <v>2105</v>
      </c>
      <c r="I14" s="308">
        <v>220535</v>
      </c>
      <c r="J14" s="229">
        <v>387582</v>
      </c>
      <c r="K14" s="229">
        <v>157331</v>
      </c>
      <c r="L14" s="35" t="s">
        <v>25</v>
      </c>
      <c r="M14" s="308">
        <v>252</v>
      </c>
      <c r="N14" s="229">
        <v>95011</v>
      </c>
      <c r="O14" s="229">
        <v>2165</v>
      </c>
      <c r="P14" s="229">
        <v>5132</v>
      </c>
      <c r="Q14" s="256">
        <v>134</v>
      </c>
      <c r="R14" s="229">
        <v>6045</v>
      </c>
      <c r="S14" s="257">
        <v>6</v>
      </c>
      <c r="T14" s="257">
        <v>0.5</v>
      </c>
      <c r="U14" s="337">
        <v>1278</v>
      </c>
      <c r="V14" s="258">
        <f t="shared" si="0"/>
        <v>62.725683767599932</v>
      </c>
      <c r="W14" s="35" t="s">
        <v>25</v>
      </c>
    </row>
    <row r="15" spans="1:23" ht="15.75" x14ac:dyDescent="0.2">
      <c r="A15" s="35" t="s">
        <v>26</v>
      </c>
      <c r="B15" s="230">
        <v>97641</v>
      </c>
      <c r="C15" s="230">
        <v>118090</v>
      </c>
      <c r="D15" s="231">
        <v>189</v>
      </c>
      <c r="E15" s="231">
        <v>23879</v>
      </c>
      <c r="F15" s="231">
        <v>5509</v>
      </c>
      <c r="G15" s="231">
        <v>4690</v>
      </c>
      <c r="H15" s="231">
        <v>2723</v>
      </c>
      <c r="I15" s="309">
        <v>270307</v>
      </c>
      <c r="J15" s="231">
        <v>517897</v>
      </c>
      <c r="K15" s="231">
        <v>162500</v>
      </c>
      <c r="L15" s="35" t="s">
        <v>26</v>
      </c>
      <c r="M15" s="319">
        <v>194</v>
      </c>
      <c r="N15" s="231">
        <v>195627</v>
      </c>
      <c r="O15" s="231">
        <v>6284</v>
      </c>
      <c r="P15" s="231">
        <v>5915</v>
      </c>
      <c r="Q15" s="259">
        <v>123</v>
      </c>
      <c r="R15" s="231">
        <v>5311</v>
      </c>
      <c r="S15" s="260">
        <v>6.68</v>
      </c>
      <c r="T15" s="260">
        <v>0</v>
      </c>
      <c r="U15" s="338">
        <v>1072</v>
      </c>
      <c r="V15" s="258">
        <f t="shared" si="0"/>
        <v>95.306772175193231</v>
      </c>
      <c r="W15" s="35" t="s">
        <v>26</v>
      </c>
    </row>
    <row r="16" spans="1:23" ht="15.75" x14ac:dyDescent="0.2">
      <c r="A16" s="35" t="s">
        <v>27</v>
      </c>
      <c r="B16" s="295">
        <v>310727</v>
      </c>
      <c r="C16" s="296">
        <v>125069</v>
      </c>
      <c r="D16" s="297">
        <v>535</v>
      </c>
      <c r="E16" s="297">
        <v>44073</v>
      </c>
      <c r="F16" s="297">
        <v>8040</v>
      </c>
      <c r="G16" s="297">
        <v>2842</v>
      </c>
      <c r="H16" s="297">
        <v>5556</v>
      </c>
      <c r="I16" s="310">
        <v>519427</v>
      </c>
      <c r="J16" s="297">
        <v>909409</v>
      </c>
      <c r="K16" s="296">
        <v>442570</v>
      </c>
      <c r="L16" s="35" t="s">
        <v>27</v>
      </c>
      <c r="M16" s="310">
        <v>337</v>
      </c>
      <c r="N16" s="296">
        <v>304921</v>
      </c>
      <c r="O16" s="296">
        <v>9838</v>
      </c>
      <c r="P16" s="296">
        <v>2886</v>
      </c>
      <c r="Q16" s="298">
        <v>545</v>
      </c>
      <c r="R16" s="296">
        <v>17841</v>
      </c>
      <c r="S16" s="299">
        <v>23.4</v>
      </c>
      <c r="T16" s="299">
        <v>3</v>
      </c>
      <c r="U16" s="339">
        <v>5900</v>
      </c>
      <c r="V16" s="258">
        <f t="shared" si="0"/>
        <v>49.462036331991733</v>
      </c>
      <c r="W16" s="35" t="s">
        <v>27</v>
      </c>
    </row>
    <row r="17" spans="1:23" ht="15.75" x14ac:dyDescent="0.2">
      <c r="A17" s="35" t="s">
        <v>28</v>
      </c>
      <c r="B17" s="284">
        <v>63020</v>
      </c>
      <c r="C17" s="284">
        <v>35899</v>
      </c>
      <c r="D17" s="284">
        <v>151</v>
      </c>
      <c r="E17" s="284">
        <v>14437</v>
      </c>
      <c r="F17" s="284">
        <v>3954</v>
      </c>
      <c r="G17" s="284">
        <v>2420</v>
      </c>
      <c r="H17" s="284">
        <v>1402</v>
      </c>
      <c r="I17" s="311">
        <v>176424</v>
      </c>
      <c r="J17" s="284">
        <v>281901</v>
      </c>
      <c r="K17" s="284">
        <v>66344</v>
      </c>
      <c r="L17" s="35" t="s">
        <v>28</v>
      </c>
      <c r="M17" s="311">
        <v>167</v>
      </c>
      <c r="N17" s="284">
        <v>110038</v>
      </c>
      <c r="O17" s="284">
        <v>2379</v>
      </c>
      <c r="P17" s="284">
        <v>2643</v>
      </c>
      <c r="Q17" s="285">
        <v>102</v>
      </c>
      <c r="R17" s="284">
        <v>3843</v>
      </c>
      <c r="S17" s="286">
        <v>7</v>
      </c>
      <c r="T17" s="286">
        <v>1</v>
      </c>
      <c r="U17" s="345">
        <v>974</v>
      </c>
      <c r="V17" s="258">
        <f t="shared" si="0"/>
        <v>71.457794676806088</v>
      </c>
      <c r="W17" s="35" t="s">
        <v>28</v>
      </c>
    </row>
    <row r="18" spans="1:23" ht="15.75" x14ac:dyDescent="0.2">
      <c r="A18" s="35" t="s">
        <v>29</v>
      </c>
      <c r="B18" s="233">
        <v>211250</v>
      </c>
      <c r="C18" s="221">
        <v>82747</v>
      </c>
      <c r="D18" s="228">
        <v>294</v>
      </c>
      <c r="E18" s="221">
        <v>13824</v>
      </c>
      <c r="F18" s="221">
        <v>3508</v>
      </c>
      <c r="G18" s="221">
        <v>6670</v>
      </c>
      <c r="H18" s="221">
        <v>5036</v>
      </c>
      <c r="I18" s="302">
        <v>529255</v>
      </c>
      <c r="J18" s="221">
        <v>845327</v>
      </c>
      <c r="K18" s="221">
        <v>248525</v>
      </c>
      <c r="L18" s="35" t="s">
        <v>29</v>
      </c>
      <c r="M18" s="302">
        <v>449</v>
      </c>
      <c r="N18" s="221">
        <v>266273</v>
      </c>
      <c r="O18" s="221">
        <v>4735</v>
      </c>
      <c r="P18" s="221">
        <v>3542</v>
      </c>
      <c r="Q18" s="249">
        <v>425</v>
      </c>
      <c r="R18" s="221">
        <v>13054</v>
      </c>
      <c r="S18" s="250">
        <v>18.63</v>
      </c>
      <c r="T18" s="250">
        <v>3.5</v>
      </c>
      <c r="U18" s="333">
        <v>2282</v>
      </c>
      <c r="V18" s="262">
        <f t="shared" si="0"/>
        <v>62.714370502262781</v>
      </c>
      <c r="W18" s="42" t="s">
        <v>29</v>
      </c>
    </row>
    <row r="19" spans="1:23" ht="15.75" x14ac:dyDescent="0.2">
      <c r="A19" s="35" t="s">
        <v>30</v>
      </c>
      <c r="B19" s="217">
        <v>190850</v>
      </c>
      <c r="C19" s="217">
        <v>64008</v>
      </c>
      <c r="D19" s="218">
        <v>391</v>
      </c>
      <c r="E19" s="218">
        <v>18782</v>
      </c>
      <c r="F19" s="218">
        <v>5961</v>
      </c>
      <c r="G19" s="234" t="s">
        <v>37</v>
      </c>
      <c r="H19" s="218">
        <v>631</v>
      </c>
      <c r="I19" s="306">
        <v>357995</v>
      </c>
      <c r="J19" s="218">
        <v>659564</v>
      </c>
      <c r="K19" s="218">
        <v>135992</v>
      </c>
      <c r="L19" s="35" t="s">
        <v>30</v>
      </c>
      <c r="M19" s="350">
        <v>391</v>
      </c>
      <c r="N19" s="351">
        <v>202207</v>
      </c>
      <c r="O19" s="351">
        <v>8482</v>
      </c>
      <c r="P19" s="351">
        <v>6701</v>
      </c>
      <c r="Q19" s="352">
        <v>360</v>
      </c>
      <c r="R19" s="351">
        <v>10837</v>
      </c>
      <c r="S19" s="353">
        <v>18.75</v>
      </c>
      <c r="T19" s="353">
        <v>6</v>
      </c>
      <c r="U19" s="335">
        <v>3421</v>
      </c>
      <c r="V19" s="258">
        <f t="shared" si="0"/>
        <v>58.905421094936145</v>
      </c>
      <c r="W19" s="35" t="s">
        <v>30</v>
      </c>
    </row>
    <row r="20" spans="1:23" ht="15.75" x14ac:dyDescent="0.2">
      <c r="A20" s="35" t="s">
        <v>31</v>
      </c>
      <c r="B20" s="207">
        <v>89550</v>
      </c>
      <c r="C20" s="207">
        <v>78720</v>
      </c>
      <c r="D20" s="207">
        <v>131</v>
      </c>
      <c r="E20" s="207">
        <v>9252</v>
      </c>
      <c r="F20" s="207">
        <v>2445</v>
      </c>
      <c r="G20" s="189" t="s">
        <v>37</v>
      </c>
      <c r="H20" s="207">
        <v>1781</v>
      </c>
      <c r="I20" s="313">
        <v>260024</v>
      </c>
      <c r="J20" s="207">
        <v>360915</v>
      </c>
      <c r="K20" s="207">
        <v>144881</v>
      </c>
      <c r="L20" s="35" t="s">
        <v>31</v>
      </c>
      <c r="M20" s="313">
        <v>195</v>
      </c>
      <c r="N20" s="207">
        <v>95007</v>
      </c>
      <c r="O20" s="207">
        <v>1278</v>
      </c>
      <c r="P20" s="207">
        <v>5161</v>
      </c>
      <c r="Q20" s="207">
        <v>176</v>
      </c>
      <c r="R20" s="207">
        <v>5953</v>
      </c>
      <c r="S20" s="289">
        <v>5.23</v>
      </c>
      <c r="T20" s="289">
        <v>0</v>
      </c>
      <c r="U20" s="340">
        <v>800</v>
      </c>
      <c r="V20" s="258">
        <f t="shared" si="0"/>
        <v>58.886441507586881</v>
      </c>
      <c r="W20" s="35" t="s">
        <v>31</v>
      </c>
    </row>
    <row r="21" spans="1:23" ht="15.75" x14ac:dyDescent="0.2">
      <c r="A21" s="35" t="s">
        <v>32</v>
      </c>
      <c r="B21" s="220">
        <v>140158</v>
      </c>
      <c r="C21" s="220">
        <v>21049</v>
      </c>
      <c r="D21" s="220">
        <v>547</v>
      </c>
      <c r="E21" s="220">
        <v>10255</v>
      </c>
      <c r="F21" s="220">
        <v>4477</v>
      </c>
      <c r="G21" s="220">
        <v>2064</v>
      </c>
      <c r="H21" s="220">
        <v>1662</v>
      </c>
      <c r="I21" s="303">
        <v>114708</v>
      </c>
      <c r="J21" s="220">
        <v>344328</v>
      </c>
      <c r="K21" s="220" t="s">
        <v>37</v>
      </c>
      <c r="L21" s="35" t="s">
        <v>32</v>
      </c>
      <c r="M21" s="303">
        <v>156</v>
      </c>
      <c r="N21" s="220">
        <v>66590</v>
      </c>
      <c r="O21" s="220">
        <v>1808</v>
      </c>
      <c r="P21" s="220">
        <v>898</v>
      </c>
      <c r="Q21" s="266">
        <v>193</v>
      </c>
      <c r="R21" s="220">
        <v>6407</v>
      </c>
      <c r="S21" s="267">
        <v>8.5</v>
      </c>
      <c r="T21" s="267">
        <v>0</v>
      </c>
      <c r="U21" s="341">
        <v>1143</v>
      </c>
      <c r="V21" s="258">
        <f t="shared" si="0"/>
        <v>52.170909090909092</v>
      </c>
      <c r="W21" s="35" t="s">
        <v>32</v>
      </c>
    </row>
    <row r="22" spans="1:23" ht="16.5" thickBot="1" x14ac:dyDescent="0.25">
      <c r="A22" s="35" t="s">
        <v>33</v>
      </c>
      <c r="B22" s="219">
        <v>151139</v>
      </c>
      <c r="C22" s="235">
        <v>82614</v>
      </c>
      <c r="D22" s="219">
        <v>275</v>
      </c>
      <c r="E22" s="219">
        <v>28746</v>
      </c>
      <c r="F22" s="219">
        <v>4430</v>
      </c>
      <c r="G22" s="219">
        <v>26339</v>
      </c>
      <c r="H22" s="219">
        <v>3516</v>
      </c>
      <c r="I22" s="303">
        <v>586309</v>
      </c>
      <c r="J22" s="219">
        <v>806199</v>
      </c>
      <c r="K22" s="219">
        <v>445812</v>
      </c>
      <c r="L22" s="35" t="s">
        <v>33</v>
      </c>
      <c r="M22" s="303">
        <v>322</v>
      </c>
      <c r="N22" s="268">
        <v>110244</v>
      </c>
      <c r="O22" s="268">
        <v>5664</v>
      </c>
      <c r="P22" s="268">
        <v>6664</v>
      </c>
      <c r="Q22" s="269">
        <v>296</v>
      </c>
      <c r="R22" s="268">
        <v>9041</v>
      </c>
      <c r="S22" s="270">
        <v>15.06</v>
      </c>
      <c r="T22" s="270">
        <v>1</v>
      </c>
      <c r="U22" s="342">
        <v>1734</v>
      </c>
      <c r="V22" s="271">
        <f t="shared" si="0"/>
        <v>86.344543215165473</v>
      </c>
      <c r="W22" s="35" t="s">
        <v>33</v>
      </c>
    </row>
    <row r="23" spans="1:23" ht="16.5" thickBot="1" x14ac:dyDescent="0.25">
      <c r="A23" s="43" t="s">
        <v>66</v>
      </c>
      <c r="B23" s="236">
        <f t="shared" ref="B23:K23" si="1">SUM(B6:B22)</f>
        <v>2034383</v>
      </c>
      <c r="C23" s="237">
        <f t="shared" si="1"/>
        <v>1259950</v>
      </c>
      <c r="D23" s="238">
        <f t="shared" si="1"/>
        <v>3741</v>
      </c>
      <c r="E23" s="238">
        <f t="shared" si="1"/>
        <v>305055</v>
      </c>
      <c r="F23" s="238">
        <f t="shared" si="1"/>
        <v>64220</v>
      </c>
      <c r="G23" s="238">
        <f t="shared" si="1"/>
        <v>139230</v>
      </c>
      <c r="H23" s="238">
        <f t="shared" si="1"/>
        <v>36332</v>
      </c>
      <c r="I23" s="314">
        <f>SUM(I6:I22)</f>
        <v>4445701</v>
      </c>
      <c r="J23" s="238">
        <f t="shared" si="1"/>
        <v>7820268</v>
      </c>
      <c r="K23" s="238">
        <f t="shared" si="1"/>
        <v>2811501</v>
      </c>
      <c r="L23" s="215" t="s">
        <v>66</v>
      </c>
      <c r="M23" s="326">
        <f>SUM(M6:M22)</f>
        <v>5959</v>
      </c>
      <c r="N23" s="238">
        <f t="shared" ref="N23:T23" si="2">SUM(N6:N22)</f>
        <v>1971016</v>
      </c>
      <c r="O23" s="238">
        <f t="shared" si="2"/>
        <v>65183</v>
      </c>
      <c r="P23" s="238">
        <f t="shared" si="2"/>
        <v>69540</v>
      </c>
      <c r="Q23" s="272">
        <f t="shared" si="2"/>
        <v>3343</v>
      </c>
      <c r="R23" s="238">
        <f t="shared" si="2"/>
        <v>114221</v>
      </c>
      <c r="S23" s="273">
        <f t="shared" si="2"/>
        <v>169.37</v>
      </c>
      <c r="T23" s="273">
        <f t="shared" si="2"/>
        <v>19.5</v>
      </c>
      <c r="U23" s="314">
        <f>SUM(U6:U22)</f>
        <v>29455</v>
      </c>
      <c r="V23" s="274">
        <f t="shared" si="0"/>
        <v>66.519240583852195</v>
      </c>
      <c r="W23" s="44" t="s">
        <v>34</v>
      </c>
    </row>
    <row r="24" spans="1:23" ht="15.75" x14ac:dyDescent="0.25">
      <c r="A24" s="346" t="s">
        <v>62</v>
      </c>
      <c r="B24" s="232">
        <f t="shared" ref="B24:K24" si="3">SUM(B9,B10,B14,B15,B16,B18,B19,B20,B21,B22)</f>
        <v>1512733</v>
      </c>
      <c r="C24" s="232">
        <f t="shared" si="3"/>
        <v>921604</v>
      </c>
      <c r="D24" s="232">
        <f t="shared" si="3"/>
        <v>2878</v>
      </c>
      <c r="E24" s="232">
        <f t="shared" si="3"/>
        <v>199452</v>
      </c>
      <c r="F24" s="232">
        <f t="shared" si="3"/>
        <v>43440</v>
      </c>
      <c r="G24" s="232">
        <f t="shared" si="3"/>
        <v>104891</v>
      </c>
      <c r="H24" s="232">
        <f t="shared" si="3"/>
        <v>26402</v>
      </c>
      <c r="I24" s="315">
        <f>SUM(I9,I10,I14,I15,I16,I18,I19,I20,I21,I22)</f>
        <v>3324581</v>
      </c>
      <c r="J24" s="232">
        <f t="shared" si="3"/>
        <v>5573255</v>
      </c>
      <c r="K24" s="232">
        <f t="shared" si="3"/>
        <v>2167377</v>
      </c>
      <c r="L24" s="216" t="s">
        <v>62</v>
      </c>
      <c r="M24" s="305">
        <f>SUM(M8,M9,M13,M14,M15,M18,M19,M20,M21,M22)</f>
        <v>3880</v>
      </c>
      <c r="N24" s="232">
        <f t="shared" ref="N24:T24" si="4">SUM(N9,N10,N14,N15,N16,N18,N19,N20,N21,N22)</f>
        <v>1506228</v>
      </c>
      <c r="O24" s="232">
        <f t="shared" si="4"/>
        <v>45197</v>
      </c>
      <c r="P24" s="232">
        <f t="shared" si="4"/>
        <v>44015</v>
      </c>
      <c r="Q24" s="275">
        <f t="shared" si="4"/>
        <v>2569</v>
      </c>
      <c r="R24" s="232">
        <f t="shared" si="4"/>
        <v>85840</v>
      </c>
      <c r="S24" s="276">
        <f t="shared" si="4"/>
        <v>116.41</v>
      </c>
      <c r="T24" s="276">
        <f t="shared" si="4"/>
        <v>14</v>
      </c>
      <c r="U24" s="343">
        <f>SUM(U9,U10,U14,U15,U16,U18,U19,U20,U21,U22)</f>
        <v>20448</v>
      </c>
      <c r="V24" s="277">
        <f t="shared" si="0"/>
        <v>63.039452996866835</v>
      </c>
      <c r="W24" s="346" t="s">
        <v>62</v>
      </c>
    </row>
    <row r="25" spans="1:23" ht="15.75" x14ac:dyDescent="0.25">
      <c r="A25" s="346" t="s">
        <v>116</v>
      </c>
      <c r="B25" s="239">
        <v>60033</v>
      </c>
      <c r="C25" s="239">
        <v>16748</v>
      </c>
      <c r="D25" s="240">
        <v>116</v>
      </c>
      <c r="E25" s="239">
        <v>5522</v>
      </c>
      <c r="F25" s="240">
        <v>1548</v>
      </c>
      <c r="G25" s="239">
        <v>3067</v>
      </c>
      <c r="H25" s="239">
        <v>1323</v>
      </c>
      <c r="I25" s="316">
        <v>54989</v>
      </c>
      <c r="J25" s="239">
        <v>131266</v>
      </c>
      <c r="K25" s="240">
        <v>81007</v>
      </c>
      <c r="L25" s="143" t="s">
        <v>116</v>
      </c>
      <c r="M25" s="320">
        <v>60</v>
      </c>
      <c r="N25" s="239">
        <v>51108</v>
      </c>
      <c r="O25" s="239">
        <v>1428</v>
      </c>
      <c r="P25" s="239">
        <v>2463</v>
      </c>
      <c r="Q25" s="278">
        <v>51</v>
      </c>
      <c r="R25" s="239">
        <v>1577</v>
      </c>
      <c r="S25" s="279">
        <v>3.63</v>
      </c>
      <c r="T25" s="280">
        <v>0.53</v>
      </c>
      <c r="U25" s="320">
        <v>526</v>
      </c>
      <c r="V25" s="349">
        <f t="shared" si="0"/>
        <v>80.63022113022113</v>
      </c>
      <c r="W25" s="346" t="s">
        <v>116</v>
      </c>
    </row>
    <row r="26" spans="1:23" ht="15.75" x14ac:dyDescent="0.25">
      <c r="A26" s="346" t="s">
        <v>117</v>
      </c>
      <c r="B26" s="241">
        <v>41883</v>
      </c>
      <c r="C26" s="241">
        <v>8370</v>
      </c>
      <c r="D26" s="242">
        <v>109</v>
      </c>
      <c r="E26" s="241">
        <v>31</v>
      </c>
      <c r="F26" s="241">
        <v>2179</v>
      </c>
      <c r="G26" s="241">
        <v>1592</v>
      </c>
      <c r="H26" s="241">
        <v>1446</v>
      </c>
      <c r="I26" s="348">
        <v>35206</v>
      </c>
      <c r="J26" s="241">
        <v>111807</v>
      </c>
      <c r="K26" s="241">
        <v>52231</v>
      </c>
      <c r="L26" s="294" t="s">
        <v>117</v>
      </c>
      <c r="M26" s="327" t="s">
        <v>37</v>
      </c>
      <c r="N26" s="241">
        <v>80482</v>
      </c>
      <c r="O26" s="241">
        <v>0</v>
      </c>
      <c r="P26" s="241">
        <v>0</v>
      </c>
      <c r="Q26" s="242">
        <v>47</v>
      </c>
      <c r="R26" s="241">
        <v>1813</v>
      </c>
      <c r="S26" s="242">
        <v>3.5</v>
      </c>
      <c r="T26" s="290">
        <v>1</v>
      </c>
      <c r="U26" s="344">
        <v>503</v>
      </c>
      <c r="V26" s="277">
        <f t="shared" si="0"/>
        <v>60.111290322580643</v>
      </c>
      <c r="W26" s="346" t="s">
        <v>117</v>
      </c>
    </row>
    <row r="31" spans="1:23" x14ac:dyDescent="0.2">
      <c r="U31" s="129"/>
    </row>
    <row r="33" spans="21:21" x14ac:dyDescent="0.2">
      <c r="U33" s="129"/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zoomScale="75" zoomScaleNormal="75" workbookViewId="0">
      <selection activeCell="E16" sqref="E16"/>
    </sheetView>
  </sheetViews>
  <sheetFormatPr baseColWidth="10" defaultRowHeight="12.75" x14ac:dyDescent="0.2"/>
  <cols>
    <col min="1" max="1" width="27.5703125" bestFit="1" customWidth="1"/>
    <col min="12" max="12" width="27.5703125" bestFit="1" customWidth="1"/>
    <col min="21" max="21" width="14.85546875" bestFit="1" customWidth="1"/>
    <col min="22" max="22" width="20.7109375" bestFit="1" customWidth="1"/>
  </cols>
  <sheetData>
    <row r="1" spans="1:23" ht="15.75" x14ac:dyDescent="0.25">
      <c r="A1" s="429" t="s">
        <v>138</v>
      </c>
      <c r="B1" s="429"/>
      <c r="C1" s="429"/>
      <c r="D1" s="429"/>
      <c r="E1" s="429"/>
      <c r="F1" s="429"/>
      <c r="G1" s="293"/>
      <c r="H1" s="293"/>
      <c r="I1" s="293"/>
      <c r="J1" s="293"/>
      <c r="K1" s="293"/>
      <c r="L1" s="293"/>
      <c r="M1" s="293"/>
      <c r="N1" s="2"/>
      <c r="O1" s="2"/>
      <c r="P1" s="2"/>
      <c r="Q1" s="2"/>
      <c r="R1" s="2"/>
      <c r="S1" s="62"/>
      <c r="T1" s="2"/>
      <c r="U1" s="2"/>
      <c r="V1" s="2"/>
      <c r="W1" s="2"/>
    </row>
    <row r="2" spans="1:23" ht="15.75" x14ac:dyDescent="0.25">
      <c r="A2" s="293"/>
      <c r="B2" s="293"/>
      <c r="C2" s="293"/>
      <c r="D2" s="2"/>
      <c r="E2" s="2"/>
      <c r="F2" s="6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64"/>
      <c r="T2" s="2"/>
      <c r="U2" s="2"/>
      <c r="V2" s="2"/>
      <c r="W2" s="2"/>
    </row>
    <row r="3" spans="1:23" ht="15.75" x14ac:dyDescent="0.25">
      <c r="A3" s="65"/>
      <c r="B3" s="66">
        <v>1</v>
      </c>
      <c r="C3" s="67">
        <v>2</v>
      </c>
      <c r="D3" s="66">
        <v>3</v>
      </c>
      <c r="E3" s="66">
        <v>4</v>
      </c>
      <c r="F3" s="66">
        <v>5</v>
      </c>
      <c r="G3" s="66">
        <v>6</v>
      </c>
      <c r="H3" s="66">
        <v>7</v>
      </c>
      <c r="I3" s="66">
        <v>8</v>
      </c>
      <c r="J3" s="66">
        <v>9</v>
      </c>
      <c r="K3" s="66">
        <v>10</v>
      </c>
      <c r="L3" s="68"/>
      <c r="M3" s="321">
        <v>11</v>
      </c>
      <c r="N3" s="66">
        <v>12</v>
      </c>
      <c r="O3" s="66">
        <v>13</v>
      </c>
      <c r="P3" s="66">
        <v>14</v>
      </c>
      <c r="Q3" s="66">
        <v>15</v>
      </c>
      <c r="R3" s="66">
        <v>16</v>
      </c>
      <c r="S3" s="66">
        <v>17</v>
      </c>
      <c r="T3" s="66">
        <v>18</v>
      </c>
      <c r="U3" s="328">
        <v>19</v>
      </c>
      <c r="V3" s="69" t="s">
        <v>1</v>
      </c>
      <c r="W3" s="70"/>
    </row>
    <row r="4" spans="1:23" ht="121.5" x14ac:dyDescent="0.2">
      <c r="A4" s="35"/>
      <c r="B4" s="72" t="s">
        <v>72</v>
      </c>
      <c r="C4" s="73" t="s">
        <v>73</v>
      </c>
      <c r="D4" s="74" t="s">
        <v>74</v>
      </c>
      <c r="E4" s="74" t="s">
        <v>75</v>
      </c>
      <c r="F4" s="74" t="s">
        <v>76</v>
      </c>
      <c r="G4" s="74" t="s">
        <v>77</v>
      </c>
      <c r="H4" s="74" t="s">
        <v>78</v>
      </c>
      <c r="I4" s="300" t="s">
        <v>139</v>
      </c>
      <c r="J4" s="74" t="s">
        <v>80</v>
      </c>
      <c r="K4" s="74" t="s">
        <v>134</v>
      </c>
      <c r="L4" s="75"/>
      <c r="M4" s="322" t="s">
        <v>141</v>
      </c>
      <c r="N4" s="74" t="s">
        <v>83</v>
      </c>
      <c r="O4" s="74" t="s">
        <v>84</v>
      </c>
      <c r="P4" s="74" t="s">
        <v>85</v>
      </c>
      <c r="Q4" s="74" t="s">
        <v>86</v>
      </c>
      <c r="R4" s="74" t="s">
        <v>4</v>
      </c>
      <c r="S4" s="74" t="s">
        <v>87</v>
      </c>
      <c r="T4" s="74" t="s">
        <v>135</v>
      </c>
      <c r="U4" s="329" t="s">
        <v>143</v>
      </c>
      <c r="V4" s="76" t="s">
        <v>89</v>
      </c>
      <c r="W4" s="36"/>
    </row>
    <row r="5" spans="1:23" ht="60" x14ac:dyDescent="0.2">
      <c r="A5" s="35"/>
      <c r="B5" s="76" t="s">
        <v>90</v>
      </c>
      <c r="C5" s="77" t="s">
        <v>91</v>
      </c>
      <c r="D5" s="76" t="s">
        <v>92</v>
      </c>
      <c r="E5" s="76" t="s">
        <v>93</v>
      </c>
      <c r="F5" s="76" t="s">
        <v>94</v>
      </c>
      <c r="G5" s="76" t="s">
        <v>95</v>
      </c>
      <c r="H5" s="76" t="s">
        <v>96</v>
      </c>
      <c r="I5" s="301" t="s">
        <v>140</v>
      </c>
      <c r="J5" s="76" t="s">
        <v>98</v>
      </c>
      <c r="K5" s="76" t="s">
        <v>99</v>
      </c>
      <c r="L5" s="78"/>
      <c r="M5" s="323" t="s">
        <v>142</v>
      </c>
      <c r="N5" s="76" t="s">
        <v>101</v>
      </c>
      <c r="O5" s="76" t="s">
        <v>102</v>
      </c>
      <c r="P5" s="76" t="s">
        <v>103</v>
      </c>
      <c r="Q5" s="76" t="s">
        <v>104</v>
      </c>
      <c r="R5" s="76" t="s">
        <v>105</v>
      </c>
      <c r="S5" s="76" t="s">
        <v>106</v>
      </c>
      <c r="T5" s="76" t="s">
        <v>107</v>
      </c>
      <c r="U5" s="330" t="s">
        <v>144</v>
      </c>
      <c r="V5" s="76" t="s">
        <v>16</v>
      </c>
      <c r="W5" s="36"/>
    </row>
    <row r="6" spans="1:23" ht="15.75" x14ac:dyDescent="0.2">
      <c r="A6" s="35" t="s">
        <v>17</v>
      </c>
      <c r="B6" s="221">
        <v>71865</v>
      </c>
      <c r="C6" s="221">
        <v>27220</v>
      </c>
      <c r="D6" s="228">
        <v>102</v>
      </c>
      <c r="E6" s="221">
        <v>9597</v>
      </c>
      <c r="F6" s="221">
        <v>1169</v>
      </c>
      <c r="G6" s="221">
        <v>3398</v>
      </c>
      <c r="H6" s="228">
        <v>1045</v>
      </c>
      <c r="I6" s="302">
        <v>119973</v>
      </c>
      <c r="J6" s="221">
        <v>209192</v>
      </c>
      <c r="K6" s="221">
        <v>147699</v>
      </c>
      <c r="L6" s="35" t="s">
        <v>17</v>
      </c>
      <c r="M6" s="324">
        <v>184</v>
      </c>
      <c r="N6" s="218">
        <v>45775</v>
      </c>
      <c r="O6" s="218">
        <v>1404</v>
      </c>
      <c r="P6" s="218">
        <v>4011</v>
      </c>
      <c r="Q6" s="244">
        <v>87</v>
      </c>
      <c r="R6" s="218">
        <v>3451</v>
      </c>
      <c r="S6" s="245">
        <v>6.51</v>
      </c>
      <c r="T6" s="245">
        <v>0.26</v>
      </c>
      <c r="U6" s="331">
        <v>1538</v>
      </c>
      <c r="V6" s="258">
        <f t="shared" ref="V6:V26" si="0">J6/(Q6+R6)</f>
        <v>59.127190503109098</v>
      </c>
      <c r="W6" s="35" t="s">
        <v>17</v>
      </c>
    </row>
    <row r="7" spans="1:23" ht="15.75" x14ac:dyDescent="0.2">
      <c r="A7" s="35" t="s">
        <v>18</v>
      </c>
      <c r="B7" s="219">
        <v>64178</v>
      </c>
      <c r="C7" s="219">
        <v>65177</v>
      </c>
      <c r="D7" s="219">
        <v>91</v>
      </c>
      <c r="E7" s="219">
        <v>7898</v>
      </c>
      <c r="F7" s="219">
        <v>2145</v>
      </c>
      <c r="G7" s="219">
        <v>41687</v>
      </c>
      <c r="H7" s="219">
        <v>600</v>
      </c>
      <c r="I7" s="303">
        <v>52350</v>
      </c>
      <c r="J7" s="219">
        <v>180000</v>
      </c>
      <c r="K7" s="219">
        <v>20000</v>
      </c>
      <c r="L7" s="35" t="s">
        <v>18</v>
      </c>
      <c r="M7" s="303">
        <v>350</v>
      </c>
      <c r="N7" s="219">
        <v>54480</v>
      </c>
      <c r="O7" s="219">
        <v>1209</v>
      </c>
      <c r="P7" s="219">
        <v>3183</v>
      </c>
      <c r="Q7" s="247">
        <v>78</v>
      </c>
      <c r="R7" s="219">
        <v>2913</v>
      </c>
      <c r="S7" s="248">
        <v>7</v>
      </c>
      <c r="T7" s="248">
        <v>2.5</v>
      </c>
      <c r="U7" s="332">
        <v>1197</v>
      </c>
      <c r="V7" s="258">
        <f t="shared" si="0"/>
        <v>60.180541624874621</v>
      </c>
      <c r="W7" s="35" t="s">
        <v>18</v>
      </c>
    </row>
    <row r="8" spans="1:23" ht="15.75" x14ac:dyDescent="0.2">
      <c r="A8" s="35" t="s">
        <v>19</v>
      </c>
      <c r="B8" s="219">
        <v>48852</v>
      </c>
      <c r="C8" s="219">
        <v>25426</v>
      </c>
      <c r="D8" s="219">
        <v>155</v>
      </c>
      <c r="E8" s="221">
        <v>8324</v>
      </c>
      <c r="F8" s="221">
        <v>3285</v>
      </c>
      <c r="G8" s="221">
        <v>15136</v>
      </c>
      <c r="H8" s="221">
        <v>2450</v>
      </c>
      <c r="I8" s="302">
        <v>151396</v>
      </c>
      <c r="J8" s="221">
        <v>304523</v>
      </c>
      <c r="K8" s="221">
        <v>29950</v>
      </c>
      <c r="L8" s="35" t="s">
        <v>19</v>
      </c>
      <c r="M8" s="302">
        <v>372</v>
      </c>
      <c r="N8" s="221">
        <v>66518</v>
      </c>
      <c r="O8" s="221">
        <v>2119</v>
      </c>
      <c r="P8" s="221">
        <v>2501</v>
      </c>
      <c r="Q8" s="249">
        <v>95</v>
      </c>
      <c r="R8" s="221">
        <v>3322</v>
      </c>
      <c r="S8" s="250">
        <v>6.5</v>
      </c>
      <c r="T8" s="250">
        <v>1.5</v>
      </c>
      <c r="U8" s="333">
        <v>793</v>
      </c>
      <c r="V8" s="258">
        <f t="shared" si="0"/>
        <v>89.119988293824989</v>
      </c>
      <c r="W8" s="35" t="s">
        <v>19</v>
      </c>
    </row>
    <row r="9" spans="1:23" ht="15.75" x14ac:dyDescent="0.2">
      <c r="A9" s="35" t="s">
        <v>20</v>
      </c>
      <c r="B9" s="221">
        <v>124785</v>
      </c>
      <c r="C9" s="221">
        <v>88039</v>
      </c>
      <c r="D9" s="221">
        <v>192</v>
      </c>
      <c r="E9" s="222">
        <v>14910</v>
      </c>
      <c r="F9" s="223">
        <v>4210</v>
      </c>
      <c r="G9" s="222">
        <v>17699</v>
      </c>
      <c r="H9" s="223">
        <v>2159</v>
      </c>
      <c r="I9" s="304">
        <v>262217</v>
      </c>
      <c r="J9" s="222">
        <v>445138</v>
      </c>
      <c r="K9" s="222">
        <v>280993</v>
      </c>
      <c r="L9" s="35" t="s">
        <v>20</v>
      </c>
      <c r="M9" s="325">
        <v>260</v>
      </c>
      <c r="N9" s="251">
        <v>95198</v>
      </c>
      <c r="O9" s="251">
        <v>2997</v>
      </c>
      <c r="P9" s="251">
        <v>2874</v>
      </c>
      <c r="Q9" s="252">
        <v>158</v>
      </c>
      <c r="R9" s="251">
        <v>6002</v>
      </c>
      <c r="S9" s="252">
        <v>8.41</v>
      </c>
      <c r="T9" s="291">
        <v>0</v>
      </c>
      <c r="U9" s="334">
        <v>1775</v>
      </c>
      <c r="V9" s="258">
        <f t="shared" si="0"/>
        <v>72.262662337662334</v>
      </c>
      <c r="W9" s="35" t="s">
        <v>20</v>
      </c>
    </row>
    <row r="10" spans="1:23" ht="15.75" x14ac:dyDescent="0.2">
      <c r="A10" s="35" t="s">
        <v>21</v>
      </c>
      <c r="B10" s="222">
        <v>97957</v>
      </c>
      <c r="C10" s="222">
        <v>23100</v>
      </c>
      <c r="D10" s="222">
        <v>188</v>
      </c>
      <c r="E10" s="222">
        <v>6521</v>
      </c>
      <c r="F10" s="222">
        <v>1567</v>
      </c>
      <c r="G10" s="222">
        <v>1923</v>
      </c>
      <c r="H10" s="222">
        <v>556</v>
      </c>
      <c r="I10" s="305">
        <v>166468</v>
      </c>
      <c r="J10" s="222">
        <v>254577</v>
      </c>
      <c r="K10" s="222">
        <v>122765</v>
      </c>
      <c r="L10" s="35" t="s">
        <v>21</v>
      </c>
      <c r="M10" s="318">
        <v>146</v>
      </c>
      <c r="N10" s="225">
        <v>74081</v>
      </c>
      <c r="O10" s="225">
        <v>1975</v>
      </c>
      <c r="P10" s="225">
        <v>4433</v>
      </c>
      <c r="Q10" s="253">
        <v>141</v>
      </c>
      <c r="R10" s="225">
        <v>5139</v>
      </c>
      <c r="S10" s="254">
        <v>5.66</v>
      </c>
      <c r="T10" s="255">
        <v>0</v>
      </c>
      <c r="U10" s="335">
        <v>1043</v>
      </c>
      <c r="V10" s="258">
        <f t="shared" si="0"/>
        <v>48.215340909090912</v>
      </c>
      <c r="W10" s="35" t="s">
        <v>21</v>
      </c>
    </row>
    <row r="11" spans="1:23" ht="15.75" x14ac:dyDescent="0.2">
      <c r="A11" s="35" t="s">
        <v>22</v>
      </c>
      <c r="B11" s="224">
        <v>101917</v>
      </c>
      <c r="C11" s="227" t="s">
        <v>37</v>
      </c>
      <c r="D11" s="225">
        <v>123</v>
      </c>
      <c r="E11" s="226">
        <v>9006</v>
      </c>
      <c r="F11" s="225">
        <v>6284</v>
      </c>
      <c r="G11" s="226" t="s">
        <v>37</v>
      </c>
      <c r="H11" s="225">
        <v>1080</v>
      </c>
      <c r="I11" s="306">
        <v>197386</v>
      </c>
      <c r="J11" s="225">
        <v>497831</v>
      </c>
      <c r="K11" s="225">
        <v>216786</v>
      </c>
      <c r="L11" s="35" t="s">
        <v>22</v>
      </c>
      <c r="M11" s="318">
        <v>131</v>
      </c>
      <c r="N11" s="225">
        <v>63784</v>
      </c>
      <c r="O11" s="225">
        <v>4570</v>
      </c>
      <c r="P11" s="225">
        <v>2259</v>
      </c>
      <c r="Q11" s="253">
        <v>128</v>
      </c>
      <c r="R11" s="225">
        <v>5544</v>
      </c>
      <c r="S11" s="254">
        <v>8.51</v>
      </c>
      <c r="T11" s="255" t="s">
        <v>37</v>
      </c>
      <c r="U11" s="335">
        <v>1312</v>
      </c>
      <c r="V11" s="258">
        <f t="shared" si="0"/>
        <v>87.769922425952046</v>
      </c>
      <c r="W11" s="35" t="s">
        <v>22</v>
      </c>
    </row>
    <row r="12" spans="1:23" ht="15.75" x14ac:dyDescent="0.2">
      <c r="A12" s="35" t="s">
        <v>23</v>
      </c>
      <c r="B12" s="287">
        <v>59251</v>
      </c>
      <c r="C12" s="287">
        <v>43484</v>
      </c>
      <c r="D12" s="288">
        <v>143</v>
      </c>
      <c r="E12" s="287">
        <v>12678</v>
      </c>
      <c r="F12" s="287">
        <v>2152</v>
      </c>
      <c r="G12" s="287">
        <v>5013</v>
      </c>
      <c r="H12" s="288">
        <v>593</v>
      </c>
      <c r="I12" s="307">
        <v>92430</v>
      </c>
      <c r="J12" s="287">
        <v>197700</v>
      </c>
      <c r="K12" s="287">
        <v>144000</v>
      </c>
      <c r="L12" s="35" t="s">
        <v>23</v>
      </c>
      <c r="M12" s="312">
        <v>91</v>
      </c>
      <c r="N12" s="221">
        <v>60349</v>
      </c>
      <c r="O12" s="221">
        <v>2550</v>
      </c>
      <c r="P12" s="221">
        <v>2532</v>
      </c>
      <c r="Q12" s="249">
        <v>107</v>
      </c>
      <c r="R12" s="221">
        <v>3700</v>
      </c>
      <c r="S12" s="250">
        <v>6.5</v>
      </c>
      <c r="T12" s="250">
        <v>0</v>
      </c>
      <c r="U12" s="336">
        <v>841</v>
      </c>
      <c r="V12" s="258">
        <f t="shared" si="0"/>
        <v>51.930654058313635</v>
      </c>
      <c r="W12" s="35" t="s">
        <v>23</v>
      </c>
    </row>
    <row r="13" spans="1:23" ht="15.75" x14ac:dyDescent="0.2">
      <c r="A13" s="35" t="s">
        <v>24</v>
      </c>
      <c r="B13" s="221">
        <v>90522</v>
      </c>
      <c r="C13" s="221">
        <v>118954</v>
      </c>
      <c r="D13" s="221">
        <v>170</v>
      </c>
      <c r="E13" s="221">
        <v>35438</v>
      </c>
      <c r="F13" s="221">
        <v>3959</v>
      </c>
      <c r="G13" s="221" t="s">
        <v>37</v>
      </c>
      <c r="H13" s="221">
        <v>827</v>
      </c>
      <c r="I13" s="302">
        <v>318931</v>
      </c>
      <c r="J13" s="221">
        <v>534448</v>
      </c>
      <c r="K13" s="221" t="s">
        <v>37</v>
      </c>
      <c r="L13" s="35" t="s">
        <v>24</v>
      </c>
      <c r="M13" s="312">
        <v>1194</v>
      </c>
      <c r="N13" s="221">
        <v>88368</v>
      </c>
      <c r="O13" s="221">
        <v>4764</v>
      </c>
      <c r="P13" s="221">
        <v>9397</v>
      </c>
      <c r="Q13" s="249">
        <v>147</v>
      </c>
      <c r="R13" s="221">
        <v>5252</v>
      </c>
      <c r="S13" s="250">
        <v>11.57</v>
      </c>
      <c r="T13" s="250">
        <v>0</v>
      </c>
      <c r="U13" s="333">
        <v>2352</v>
      </c>
      <c r="V13" s="258">
        <f t="shared" si="0"/>
        <v>98.990183367290243</v>
      </c>
      <c r="W13" s="35" t="s">
        <v>24</v>
      </c>
    </row>
    <row r="14" spans="1:23" ht="15.75" x14ac:dyDescent="0.2">
      <c r="A14" s="35" t="s">
        <v>25</v>
      </c>
      <c r="B14" s="229">
        <v>93443</v>
      </c>
      <c r="C14" s="229">
        <v>174889</v>
      </c>
      <c r="D14" s="229">
        <v>141</v>
      </c>
      <c r="E14" s="229">
        <v>27199</v>
      </c>
      <c r="F14" s="229">
        <v>3925</v>
      </c>
      <c r="G14" s="229">
        <v>151066</v>
      </c>
      <c r="H14" s="229">
        <v>436</v>
      </c>
      <c r="I14" s="308">
        <v>354663</v>
      </c>
      <c r="J14" s="229">
        <v>525451</v>
      </c>
      <c r="K14" s="229">
        <v>156474</v>
      </c>
      <c r="L14" s="35" t="s">
        <v>25</v>
      </c>
      <c r="M14" s="308">
        <v>237</v>
      </c>
      <c r="N14" s="229">
        <v>97940</v>
      </c>
      <c r="O14" s="229">
        <v>2629</v>
      </c>
      <c r="P14" s="229">
        <v>6088</v>
      </c>
      <c r="Q14" s="256">
        <v>132</v>
      </c>
      <c r="R14" s="229">
        <v>5971</v>
      </c>
      <c r="S14" s="257">
        <v>6</v>
      </c>
      <c r="T14" s="257">
        <v>0.5</v>
      </c>
      <c r="U14" s="337">
        <v>1278</v>
      </c>
      <c r="V14" s="258">
        <f t="shared" si="0"/>
        <v>86.097165328526955</v>
      </c>
      <c r="W14" s="35" t="s">
        <v>25</v>
      </c>
    </row>
    <row r="15" spans="1:23" ht="15.75" x14ac:dyDescent="0.2">
      <c r="A15" s="35" t="s">
        <v>26</v>
      </c>
      <c r="B15" s="230">
        <v>93920</v>
      </c>
      <c r="C15" s="230">
        <v>60337</v>
      </c>
      <c r="D15" s="231">
        <v>189</v>
      </c>
      <c r="E15" s="231">
        <v>11010</v>
      </c>
      <c r="F15" s="231">
        <v>6164</v>
      </c>
      <c r="G15" s="231">
        <v>15081</v>
      </c>
      <c r="H15" s="231">
        <v>807</v>
      </c>
      <c r="I15" s="309">
        <v>137240</v>
      </c>
      <c r="J15" s="231">
        <v>376946</v>
      </c>
      <c r="K15" s="231">
        <v>185327</v>
      </c>
      <c r="L15" s="35" t="s">
        <v>26</v>
      </c>
      <c r="M15" s="319">
        <v>178</v>
      </c>
      <c r="N15" s="231">
        <v>192082</v>
      </c>
      <c r="O15" s="231">
        <v>5845</v>
      </c>
      <c r="P15" s="231">
        <v>6826</v>
      </c>
      <c r="Q15" s="259">
        <v>120</v>
      </c>
      <c r="R15" s="231">
        <v>5480</v>
      </c>
      <c r="S15" s="260">
        <v>6.54</v>
      </c>
      <c r="T15" s="260">
        <v>0.6</v>
      </c>
      <c r="U15" s="338">
        <v>1072</v>
      </c>
      <c r="V15" s="258">
        <f t="shared" si="0"/>
        <v>67.311785714285719</v>
      </c>
      <c r="W15" s="35" t="s">
        <v>26</v>
      </c>
    </row>
    <row r="16" spans="1:23" ht="15.75" x14ac:dyDescent="0.2">
      <c r="A16" s="35" t="s">
        <v>27</v>
      </c>
      <c r="B16" s="295">
        <v>324545</v>
      </c>
      <c r="C16" s="296">
        <v>122278</v>
      </c>
      <c r="D16" s="297">
        <v>550</v>
      </c>
      <c r="E16" s="297">
        <v>8856</v>
      </c>
      <c r="F16" s="297">
        <v>9837</v>
      </c>
      <c r="G16" s="297">
        <v>4022</v>
      </c>
      <c r="H16" s="297">
        <v>14147</v>
      </c>
      <c r="I16" s="310">
        <v>445625</v>
      </c>
      <c r="J16" s="297">
        <v>907009</v>
      </c>
      <c r="K16" s="296">
        <v>407358</v>
      </c>
      <c r="L16" s="35" t="s">
        <v>27</v>
      </c>
      <c r="M16" s="310">
        <v>324</v>
      </c>
      <c r="N16" s="296">
        <v>324482</v>
      </c>
      <c r="O16" s="296">
        <v>10857</v>
      </c>
      <c r="P16" s="296">
        <v>2437</v>
      </c>
      <c r="Q16" s="298">
        <v>528</v>
      </c>
      <c r="R16" s="296">
        <v>17805</v>
      </c>
      <c r="S16" s="299">
        <v>22.4</v>
      </c>
      <c r="T16" s="299">
        <v>2</v>
      </c>
      <c r="U16" s="339">
        <v>5900</v>
      </c>
      <c r="V16" s="258">
        <f t="shared" si="0"/>
        <v>49.474117711231116</v>
      </c>
      <c r="W16" s="35" t="s">
        <v>27</v>
      </c>
    </row>
    <row r="17" spans="1:23" ht="15.75" x14ac:dyDescent="0.2">
      <c r="A17" s="35" t="s">
        <v>28</v>
      </c>
      <c r="B17" s="284">
        <v>61997</v>
      </c>
      <c r="C17" s="284">
        <v>33479</v>
      </c>
      <c r="D17" s="284">
        <v>145</v>
      </c>
      <c r="E17" s="284">
        <v>14257</v>
      </c>
      <c r="F17" s="284">
        <v>2872</v>
      </c>
      <c r="G17" s="284">
        <v>97</v>
      </c>
      <c r="H17" s="284">
        <v>1782</v>
      </c>
      <c r="I17" s="311">
        <v>160039</v>
      </c>
      <c r="J17" s="284">
        <v>338919</v>
      </c>
      <c r="K17" s="284">
        <v>120668</v>
      </c>
      <c r="L17" s="35" t="s">
        <v>28</v>
      </c>
      <c r="M17" s="311">
        <v>113</v>
      </c>
      <c r="N17" s="284">
        <v>117154</v>
      </c>
      <c r="O17" s="284">
        <v>1193</v>
      </c>
      <c r="P17" s="284">
        <v>3344</v>
      </c>
      <c r="Q17" s="285">
        <v>102</v>
      </c>
      <c r="R17" s="284">
        <v>3728</v>
      </c>
      <c r="S17" s="286">
        <v>7</v>
      </c>
      <c r="T17" s="286">
        <v>1</v>
      </c>
      <c r="U17" s="345">
        <v>974</v>
      </c>
      <c r="V17" s="258">
        <f t="shared" si="0"/>
        <v>88.490600522193205</v>
      </c>
      <c r="W17" s="35" t="s">
        <v>28</v>
      </c>
    </row>
    <row r="18" spans="1:23" ht="15.75" x14ac:dyDescent="0.2">
      <c r="A18" s="35" t="s">
        <v>29</v>
      </c>
      <c r="B18" s="233">
        <v>218833</v>
      </c>
      <c r="C18" s="221">
        <v>71519</v>
      </c>
      <c r="D18" s="228">
        <v>314</v>
      </c>
      <c r="E18" s="221">
        <v>113523</v>
      </c>
      <c r="F18" s="221">
        <v>6846</v>
      </c>
      <c r="G18" s="221">
        <v>10637</v>
      </c>
      <c r="H18" s="221">
        <v>9085</v>
      </c>
      <c r="I18" s="312">
        <v>445150</v>
      </c>
      <c r="J18" s="221">
        <v>781304</v>
      </c>
      <c r="K18" s="221">
        <v>221158</v>
      </c>
      <c r="L18" s="35" t="s">
        <v>29</v>
      </c>
      <c r="M18" s="302">
        <v>446</v>
      </c>
      <c r="N18" s="221">
        <v>275186</v>
      </c>
      <c r="O18" s="221">
        <v>5798</v>
      </c>
      <c r="P18" s="221">
        <v>3314</v>
      </c>
      <c r="Q18" s="249">
        <v>423</v>
      </c>
      <c r="R18" s="221">
        <v>13120</v>
      </c>
      <c r="S18" s="250">
        <v>19.23</v>
      </c>
      <c r="T18" s="250">
        <v>3</v>
      </c>
      <c r="U18" s="333">
        <v>2282</v>
      </c>
      <c r="V18" s="262">
        <f t="shared" si="0"/>
        <v>57.69061507790002</v>
      </c>
      <c r="W18" s="42" t="s">
        <v>29</v>
      </c>
    </row>
    <row r="19" spans="1:23" ht="15.75" x14ac:dyDescent="0.2">
      <c r="A19" s="35" t="s">
        <v>30</v>
      </c>
      <c r="B19" s="217">
        <v>184389</v>
      </c>
      <c r="C19" s="217">
        <v>63787</v>
      </c>
      <c r="D19" s="218">
        <v>392</v>
      </c>
      <c r="E19" s="218">
        <v>33129</v>
      </c>
      <c r="F19" s="218">
        <v>6090</v>
      </c>
      <c r="G19" s="234" t="s">
        <v>37</v>
      </c>
      <c r="H19" s="218">
        <v>0</v>
      </c>
      <c r="I19" s="306">
        <v>405138</v>
      </c>
      <c r="J19" s="218">
        <v>726732</v>
      </c>
      <c r="K19" s="218">
        <v>142822</v>
      </c>
      <c r="L19" s="35" t="s">
        <v>30</v>
      </c>
      <c r="M19" s="318">
        <v>404</v>
      </c>
      <c r="N19" s="234">
        <v>215275</v>
      </c>
      <c r="O19" s="234">
        <v>8544</v>
      </c>
      <c r="P19" s="234">
        <v>7978</v>
      </c>
      <c r="Q19" s="264">
        <v>355</v>
      </c>
      <c r="R19" s="234">
        <v>10410</v>
      </c>
      <c r="S19" s="265">
        <v>18.47</v>
      </c>
      <c r="T19" s="265">
        <v>6</v>
      </c>
      <c r="U19" s="335">
        <v>3421</v>
      </c>
      <c r="V19" s="258">
        <f t="shared" si="0"/>
        <v>67.508778448676267</v>
      </c>
      <c r="W19" s="35" t="s">
        <v>30</v>
      </c>
    </row>
    <row r="20" spans="1:23" ht="15.75" x14ac:dyDescent="0.2">
      <c r="A20" s="35" t="s">
        <v>31</v>
      </c>
      <c r="B20" s="207">
        <v>88987</v>
      </c>
      <c r="C20" s="207">
        <v>50876</v>
      </c>
      <c r="D20" s="207">
        <v>134</v>
      </c>
      <c r="E20" s="207">
        <v>6121</v>
      </c>
      <c r="F20" s="207">
        <v>1407</v>
      </c>
      <c r="G20" s="189" t="s">
        <v>37</v>
      </c>
      <c r="H20" s="207">
        <v>295</v>
      </c>
      <c r="I20" s="313">
        <v>236122</v>
      </c>
      <c r="J20" s="207">
        <v>314554</v>
      </c>
      <c r="K20" s="207">
        <v>157484</v>
      </c>
      <c r="L20" s="35" t="s">
        <v>31</v>
      </c>
      <c r="M20" s="313">
        <v>218</v>
      </c>
      <c r="N20" s="207">
        <v>97647</v>
      </c>
      <c r="O20" s="207">
        <v>1160</v>
      </c>
      <c r="P20" s="207">
        <v>4282</v>
      </c>
      <c r="Q20" s="207">
        <v>174</v>
      </c>
      <c r="R20" s="207">
        <v>5950</v>
      </c>
      <c r="S20" s="289">
        <v>5.23</v>
      </c>
      <c r="T20" s="289">
        <v>1.43</v>
      </c>
      <c r="U20" s="340">
        <v>800</v>
      </c>
      <c r="V20" s="258">
        <f t="shared" si="0"/>
        <v>51.364141084258655</v>
      </c>
      <c r="W20" s="35" t="s">
        <v>31</v>
      </c>
    </row>
    <row r="21" spans="1:23" ht="15.75" x14ac:dyDescent="0.2">
      <c r="A21" s="35" t="s">
        <v>32</v>
      </c>
      <c r="B21" s="220">
        <v>136180</v>
      </c>
      <c r="C21" s="220">
        <v>18985</v>
      </c>
      <c r="D21" s="220">
        <v>533</v>
      </c>
      <c r="E21" s="220">
        <v>10157</v>
      </c>
      <c r="F21" s="220">
        <v>4792</v>
      </c>
      <c r="G21" s="220">
        <v>4558</v>
      </c>
      <c r="H21" s="220">
        <v>793</v>
      </c>
      <c r="I21" s="303">
        <v>150155</v>
      </c>
      <c r="J21" s="220">
        <v>381418</v>
      </c>
      <c r="K21" s="220" t="s">
        <v>37</v>
      </c>
      <c r="L21" s="35" t="s">
        <v>32</v>
      </c>
      <c r="M21" s="303">
        <v>175</v>
      </c>
      <c r="N21" s="220">
        <v>73760</v>
      </c>
      <c r="O21" s="220">
        <v>1898</v>
      </c>
      <c r="P21" s="220">
        <v>1071</v>
      </c>
      <c r="Q21" s="266">
        <v>183</v>
      </c>
      <c r="R21" s="220">
        <v>6473</v>
      </c>
      <c r="S21" s="267">
        <v>9</v>
      </c>
      <c r="T21" s="267">
        <v>0</v>
      </c>
      <c r="U21" s="341">
        <v>1143</v>
      </c>
      <c r="V21" s="258">
        <f t="shared" si="0"/>
        <v>57.304387019230766</v>
      </c>
      <c r="W21" s="35" t="s">
        <v>32</v>
      </c>
    </row>
    <row r="22" spans="1:23" ht="16.5" thickBot="1" x14ac:dyDescent="0.25">
      <c r="A22" s="35" t="s">
        <v>33</v>
      </c>
      <c r="B22" s="219">
        <v>149771</v>
      </c>
      <c r="C22" s="235">
        <v>75705</v>
      </c>
      <c r="D22" s="219">
        <v>280</v>
      </c>
      <c r="E22" s="219">
        <v>27723</v>
      </c>
      <c r="F22" s="219">
        <v>4205</v>
      </c>
      <c r="G22" s="219">
        <v>9077</v>
      </c>
      <c r="H22" s="219">
        <v>1383</v>
      </c>
      <c r="I22" s="303">
        <v>512255</v>
      </c>
      <c r="J22" s="219">
        <v>760711</v>
      </c>
      <c r="K22" s="219">
        <v>430094</v>
      </c>
      <c r="L22" s="35" t="s">
        <v>33</v>
      </c>
      <c r="M22" s="303">
        <v>284</v>
      </c>
      <c r="N22" s="268">
        <v>120819</v>
      </c>
      <c r="O22" s="268">
        <v>4981</v>
      </c>
      <c r="P22" s="268">
        <v>7607</v>
      </c>
      <c r="Q22" s="269">
        <v>268</v>
      </c>
      <c r="R22" s="268">
        <v>9408</v>
      </c>
      <c r="S22" s="270">
        <v>15.06</v>
      </c>
      <c r="T22" s="270">
        <v>1</v>
      </c>
      <c r="U22" s="342">
        <v>1734</v>
      </c>
      <c r="V22" s="271">
        <f t="shared" si="0"/>
        <v>78.618334022323268</v>
      </c>
      <c r="W22" s="35" t="s">
        <v>33</v>
      </c>
    </row>
    <row r="23" spans="1:23" ht="16.5" thickBot="1" x14ac:dyDescent="0.25">
      <c r="A23" s="43" t="s">
        <v>66</v>
      </c>
      <c r="B23" s="236">
        <f t="shared" ref="B23:K23" si="1">SUM(B6:B22)</f>
        <v>2011392</v>
      </c>
      <c r="C23" s="237">
        <f t="shared" si="1"/>
        <v>1063255</v>
      </c>
      <c r="D23" s="238">
        <f t="shared" si="1"/>
        <v>3842</v>
      </c>
      <c r="E23" s="238">
        <f t="shared" si="1"/>
        <v>356347</v>
      </c>
      <c r="F23" s="238">
        <f t="shared" si="1"/>
        <v>70909</v>
      </c>
      <c r="G23" s="238">
        <f t="shared" si="1"/>
        <v>279394</v>
      </c>
      <c r="H23" s="238">
        <f t="shared" si="1"/>
        <v>38038</v>
      </c>
      <c r="I23" s="314">
        <v>4207538</v>
      </c>
      <c r="J23" s="238">
        <f t="shared" si="1"/>
        <v>7736453</v>
      </c>
      <c r="K23" s="238">
        <f t="shared" si="1"/>
        <v>2783578</v>
      </c>
      <c r="L23" s="215" t="s">
        <v>66</v>
      </c>
      <c r="M23" s="326">
        <v>5107</v>
      </c>
      <c r="N23" s="238">
        <f t="shared" ref="N23:T23" si="2">SUM(N6:N22)</f>
        <v>2062898</v>
      </c>
      <c r="O23" s="238">
        <f t="shared" si="2"/>
        <v>64493</v>
      </c>
      <c r="P23" s="238">
        <f t="shared" si="2"/>
        <v>74137</v>
      </c>
      <c r="Q23" s="272">
        <f t="shared" si="2"/>
        <v>3226</v>
      </c>
      <c r="R23" s="238">
        <f t="shared" si="2"/>
        <v>113668</v>
      </c>
      <c r="S23" s="273">
        <f t="shared" si="2"/>
        <v>169.59</v>
      </c>
      <c r="T23" s="273">
        <f t="shared" si="2"/>
        <v>19.79</v>
      </c>
      <c r="U23" s="314">
        <f>SUM(U6:U22)</f>
        <v>29455</v>
      </c>
      <c r="V23" s="274">
        <f t="shared" si="0"/>
        <v>66.183491026057794</v>
      </c>
      <c r="W23" s="44" t="s">
        <v>34</v>
      </c>
    </row>
    <row r="24" spans="1:23" ht="15.75" x14ac:dyDescent="0.25">
      <c r="A24" s="293" t="s">
        <v>62</v>
      </c>
      <c r="B24" s="232">
        <f t="shared" ref="B24:K24" si="3">SUM(B9,B10,B14,B15,B16,B18,B19,B20,B21,B22)</f>
        <v>1512810</v>
      </c>
      <c r="C24" s="232">
        <f t="shared" si="3"/>
        <v>749515</v>
      </c>
      <c r="D24" s="232">
        <f t="shared" si="3"/>
        <v>2913</v>
      </c>
      <c r="E24" s="232">
        <f t="shared" si="3"/>
        <v>259149</v>
      </c>
      <c r="F24" s="232">
        <f t="shared" si="3"/>
        <v>49043</v>
      </c>
      <c r="G24" s="232">
        <f t="shared" si="3"/>
        <v>214063</v>
      </c>
      <c r="H24" s="232">
        <f t="shared" si="3"/>
        <v>29661</v>
      </c>
      <c r="I24" s="315">
        <v>3115033</v>
      </c>
      <c r="J24" s="232">
        <f t="shared" si="3"/>
        <v>5473840</v>
      </c>
      <c r="K24" s="232">
        <f t="shared" si="3"/>
        <v>2104475</v>
      </c>
      <c r="L24" s="216" t="s">
        <v>62</v>
      </c>
      <c r="M24" s="305">
        <v>2672</v>
      </c>
      <c r="N24" s="232">
        <f t="shared" ref="N24:T24" si="4">SUM(N9,N10,N14,N15,N16,N18,N19,N20,N21,N22)</f>
        <v>1566470</v>
      </c>
      <c r="O24" s="232">
        <f t="shared" si="4"/>
        <v>46684</v>
      </c>
      <c r="P24" s="232">
        <f t="shared" si="4"/>
        <v>46910</v>
      </c>
      <c r="Q24" s="275">
        <f t="shared" si="4"/>
        <v>2482</v>
      </c>
      <c r="R24" s="232">
        <f t="shared" si="4"/>
        <v>85758</v>
      </c>
      <c r="S24" s="276">
        <f t="shared" si="4"/>
        <v>116</v>
      </c>
      <c r="T24" s="276">
        <f t="shared" si="4"/>
        <v>14.53</v>
      </c>
      <c r="U24" s="343">
        <f>SUM(U9,U10,U11,U14,U15,U16,U18,U19,U20,U21,U22)</f>
        <v>21760</v>
      </c>
      <c r="V24" s="277">
        <f t="shared" si="0"/>
        <v>62.033544877606531</v>
      </c>
      <c r="W24" s="293" t="s">
        <v>62</v>
      </c>
    </row>
    <row r="25" spans="1:23" ht="15.75" x14ac:dyDescent="0.25">
      <c r="A25" s="293" t="s">
        <v>116</v>
      </c>
      <c r="B25" s="239">
        <v>59410</v>
      </c>
      <c r="C25" s="239">
        <v>13712</v>
      </c>
      <c r="D25" s="240">
        <v>154</v>
      </c>
      <c r="E25" s="239">
        <v>1798</v>
      </c>
      <c r="F25" s="240">
        <v>1755</v>
      </c>
      <c r="G25" s="239">
        <v>3289</v>
      </c>
      <c r="H25" s="239">
        <v>208</v>
      </c>
      <c r="I25" s="316">
        <v>70576</v>
      </c>
      <c r="J25" s="239">
        <v>145339</v>
      </c>
      <c r="K25" s="240">
        <v>97910</v>
      </c>
      <c r="L25" s="143" t="s">
        <v>116</v>
      </c>
      <c r="M25" s="320">
        <v>55</v>
      </c>
      <c r="N25" s="239">
        <v>48578</v>
      </c>
      <c r="O25" s="239">
        <v>1437</v>
      </c>
      <c r="P25" s="239">
        <v>2493</v>
      </c>
      <c r="Q25" s="278">
        <v>49</v>
      </c>
      <c r="R25" s="239">
        <v>1534</v>
      </c>
      <c r="S25" s="279">
        <v>3.63</v>
      </c>
      <c r="T25" s="280">
        <v>0.53</v>
      </c>
      <c r="U25" s="320">
        <v>526</v>
      </c>
      <c r="V25" s="281">
        <f t="shared" si="0"/>
        <v>91.812381554011367</v>
      </c>
      <c r="W25" s="293" t="s">
        <v>116</v>
      </c>
    </row>
    <row r="26" spans="1:23" ht="15.75" x14ac:dyDescent="0.25">
      <c r="A26" s="293" t="s">
        <v>117</v>
      </c>
      <c r="B26" s="241">
        <v>40815</v>
      </c>
      <c r="C26" s="241">
        <v>6778</v>
      </c>
      <c r="D26" s="242">
        <v>82</v>
      </c>
      <c r="E26" s="241">
        <v>31</v>
      </c>
      <c r="F26" s="241">
        <v>2153</v>
      </c>
      <c r="G26" s="241">
        <v>2421</v>
      </c>
      <c r="H26" s="242">
        <v>253</v>
      </c>
      <c r="I26" s="317">
        <v>33614</v>
      </c>
      <c r="J26" s="241">
        <v>110631</v>
      </c>
      <c r="K26" s="241">
        <v>54359</v>
      </c>
      <c r="L26" s="294" t="s">
        <v>117</v>
      </c>
      <c r="M26" s="327" t="s">
        <v>37</v>
      </c>
      <c r="N26" s="241">
        <v>84882</v>
      </c>
      <c r="O26" s="241">
        <v>0</v>
      </c>
      <c r="P26" s="241">
        <v>0</v>
      </c>
      <c r="Q26" s="242">
        <v>47</v>
      </c>
      <c r="R26" s="241">
        <v>1802</v>
      </c>
      <c r="S26" s="242">
        <v>3.5</v>
      </c>
      <c r="T26" s="290">
        <v>1</v>
      </c>
      <c r="U26" s="344">
        <v>503</v>
      </c>
      <c r="V26" s="277">
        <f t="shared" si="0"/>
        <v>59.832882639264469</v>
      </c>
      <c r="W26" s="293" t="s">
        <v>117</v>
      </c>
    </row>
    <row r="31" spans="1:23" x14ac:dyDescent="0.2">
      <c r="U31" s="129"/>
    </row>
    <row r="33" spans="21:21" x14ac:dyDescent="0.2">
      <c r="U33" s="129"/>
    </row>
  </sheetData>
  <sheetProtection algorithmName="SHA-512" hashValue="zVRPr2Ub7d8plUSDnd2Rgu0UMdKRI7X7ZT/iHI3Ekmu4+FHfw0/pu/MVuTZHGp1qHwb0MFUZXGxZzElvLHAeIg==" saltValue="kYRtB7vGmfsov8ymP7atWg==" spinCount="100000" sheet="1" objects="1" scenarios="1"/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Etatentwicklung</vt:lpstr>
      <vt:lpstr>Versorgungsgrad</vt:lpstr>
      <vt:lpstr>Eckdaten_2021</vt:lpstr>
      <vt:lpstr>Eckdaten_2020</vt:lpstr>
      <vt:lpstr>Eckdaten_2019</vt:lpstr>
      <vt:lpstr>Eckdaten_2018</vt:lpstr>
      <vt:lpstr>Eckdaten_2017</vt:lpstr>
      <vt:lpstr>Eckdaten_2016</vt:lpstr>
      <vt:lpstr>Eckdaten_2015</vt:lpstr>
      <vt:lpstr>Eckdaten_2014</vt:lpstr>
      <vt:lpstr>Eckdaten_2013</vt:lpstr>
      <vt:lpstr>Eckdaten_2012</vt:lpstr>
      <vt:lpstr>Eckdaten_2011</vt:lpstr>
      <vt:lpstr>Eckdaten_2010</vt:lpstr>
      <vt:lpstr>Eckdaten_2009</vt:lpstr>
      <vt:lpstr>Eckdaten_2008</vt:lpstr>
      <vt:lpstr>Eckdaten_2007</vt:lpstr>
      <vt:lpstr>Eckdaten_2006</vt:lpstr>
      <vt:lpstr>Eckdaten_2005</vt:lpstr>
      <vt:lpstr>Eckdaten_2004</vt:lpstr>
      <vt:lpstr>Eckdaten_2003</vt:lpstr>
      <vt:lpstr>Eckdaten_2002</vt:lpstr>
      <vt:lpstr>Eckdaten_2001</vt:lpstr>
      <vt:lpstr>Eckdaten_2000</vt:lpstr>
      <vt:lpstr>Tabelle1</vt:lpstr>
      <vt:lpstr>Tabelle2</vt:lpstr>
      <vt:lpstr>Tabelle3</vt:lpstr>
    </vt:vector>
  </TitlesOfParts>
  <Company>Bib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gaems</dc:creator>
  <cp:lastModifiedBy>Schmitt, Michael</cp:lastModifiedBy>
  <cp:lastPrinted>2013-03-28T11:27:32Z</cp:lastPrinted>
  <dcterms:created xsi:type="dcterms:W3CDTF">2010-04-09T16:24:38Z</dcterms:created>
  <dcterms:modified xsi:type="dcterms:W3CDTF">2023-01-23T15:17:24Z</dcterms:modified>
</cp:coreProperties>
</file>