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aems\Documents\A-Webseiten\FHBY-Liferay\Dokumente\"/>
    </mc:Choice>
  </mc:AlternateContent>
  <bookViews>
    <workbookView xWindow="-90" yWindow="15" windowWidth="18795" windowHeight="12330"/>
  </bookViews>
  <sheets>
    <sheet name="Etatentwicklung" sheetId="1" r:id="rId1"/>
    <sheet name="Versorgungsgrad" sheetId="2" r:id="rId2"/>
    <sheet name="Eckdaten_2016" sheetId="22" r:id="rId3"/>
    <sheet name="Eckdaten_2015" sheetId="21" r:id="rId4"/>
    <sheet name="Eckdaten_2014" sheetId="20" r:id="rId5"/>
    <sheet name="Eckdaten_2013" sheetId="19" r:id="rId6"/>
    <sheet name="Eckdaten_2012" sheetId="3" r:id="rId7"/>
    <sheet name="Eckdaten_2011" sheetId="4" r:id="rId8"/>
    <sheet name="Eckdaten_2010" sheetId="5" r:id="rId9"/>
    <sheet name="Eckdaten_2009" sheetId="6" r:id="rId10"/>
    <sheet name="Eckdaten_2008" sheetId="7" r:id="rId11"/>
    <sheet name="Eckdaten_2007" sheetId="8" r:id="rId12"/>
    <sheet name="Eckdaten_2006" sheetId="9" r:id="rId13"/>
    <sheet name="Eckdaten_2005" sheetId="10" r:id="rId14"/>
    <sheet name="Eckdaten_2004" sheetId="11" r:id="rId15"/>
    <sheet name="Eckdaten_2003" sheetId="12" r:id="rId16"/>
    <sheet name="Eckdaten_2002" sheetId="13" r:id="rId17"/>
    <sheet name="Eckdaten_2001" sheetId="14" r:id="rId18"/>
    <sheet name="Eckdaten_2000" sheetId="15" r:id="rId19"/>
    <sheet name="Tabelle1" sheetId="16" r:id="rId20"/>
    <sheet name="Tabelle2" sheetId="17" r:id="rId21"/>
    <sheet name="Tabelle3" sheetId="18" r:id="rId22"/>
  </sheets>
  <calcPr calcId="152511"/>
  <customWorkbookViews>
    <customWorkbookView name="gaems - Persönliche Ansicht" guid="{F6F3343A-3EAF-4FE4-9EC1-9AFCDA7376E2}" mergeInterval="0" personalView="1" maximized="1" windowWidth="1276" windowHeight="853" activeSheetId="3"/>
  </customWorkbookViews>
</workbook>
</file>

<file path=xl/calcChain.xml><?xml version="1.0" encoding="utf-8"?>
<calcChain xmlns="http://schemas.openxmlformats.org/spreadsheetml/2006/main">
  <c r="B23" i="22" l="1"/>
  <c r="B24" i="22"/>
  <c r="M24" i="22" l="1"/>
  <c r="K23" i="22" l="1"/>
  <c r="R6" i="1" s="1"/>
  <c r="Q4" i="1"/>
  <c r="U24" i="22" l="1"/>
  <c r="U23" i="22"/>
  <c r="M23" i="22"/>
  <c r="I24" i="22"/>
  <c r="I23" i="22"/>
  <c r="R7" i="1" s="1"/>
  <c r="V26" i="22"/>
  <c r="V25" i="22"/>
  <c r="T24" i="22"/>
  <c r="S24" i="22"/>
  <c r="R24" i="22"/>
  <c r="Q24" i="22"/>
  <c r="P24" i="22"/>
  <c r="O24" i="22"/>
  <c r="N24" i="22"/>
  <c r="K24" i="22"/>
  <c r="J24" i="22"/>
  <c r="R5" i="1" s="1"/>
  <c r="H24" i="22"/>
  <c r="G24" i="22"/>
  <c r="F24" i="22"/>
  <c r="E24" i="22"/>
  <c r="D24" i="22"/>
  <c r="C24" i="22"/>
  <c r="T23" i="22"/>
  <c r="S23" i="22"/>
  <c r="R23" i="22"/>
  <c r="Q23" i="22"/>
  <c r="P23" i="22"/>
  <c r="O23" i="22"/>
  <c r="N23" i="22"/>
  <c r="J23" i="22"/>
  <c r="R4" i="1" s="1"/>
  <c r="H23" i="22"/>
  <c r="G23" i="22"/>
  <c r="F23" i="22"/>
  <c r="E23" i="22"/>
  <c r="D23" i="22"/>
  <c r="C23" i="22"/>
  <c r="V22" i="22"/>
  <c r="V21" i="22"/>
  <c r="V20" i="22"/>
  <c r="V19" i="22"/>
  <c r="V18" i="22"/>
  <c r="V17" i="22"/>
  <c r="V16" i="22"/>
  <c r="V15" i="22"/>
  <c r="V14" i="22"/>
  <c r="V13" i="22"/>
  <c r="V12" i="22"/>
  <c r="V11" i="22"/>
  <c r="V10" i="22"/>
  <c r="V9" i="22"/>
  <c r="V8" i="22"/>
  <c r="V7" i="22"/>
  <c r="V6" i="22"/>
  <c r="V23" i="22" l="1"/>
  <c r="R4" i="2" s="1"/>
  <c r="V24" i="22"/>
  <c r="R5" i="2" s="1"/>
  <c r="U24" i="21"/>
  <c r="U23" i="21"/>
  <c r="Q7" i="1"/>
  <c r="B23" i="21" l="1"/>
  <c r="B24" i="21"/>
  <c r="P4" i="1" l="1"/>
  <c r="P4" i="2" l="1"/>
  <c r="U6" i="20"/>
  <c r="V26" i="21"/>
  <c r="V25" i="21"/>
  <c r="T24" i="21"/>
  <c r="S24" i="21"/>
  <c r="R24" i="21"/>
  <c r="Q24" i="21"/>
  <c r="P24" i="21"/>
  <c r="O24" i="21"/>
  <c r="N24" i="21"/>
  <c r="K24" i="21"/>
  <c r="J24" i="21"/>
  <c r="Q5" i="1" s="1"/>
  <c r="H24" i="21"/>
  <c r="G24" i="21"/>
  <c r="F24" i="21"/>
  <c r="E24" i="21"/>
  <c r="D24" i="21"/>
  <c r="C24" i="21"/>
  <c r="T23" i="21"/>
  <c r="S23" i="21"/>
  <c r="R23" i="21"/>
  <c r="Q23" i="21"/>
  <c r="P23" i="21"/>
  <c r="O23" i="21"/>
  <c r="N23" i="21"/>
  <c r="K23" i="21"/>
  <c r="Q6" i="1" s="1"/>
  <c r="J23" i="21"/>
  <c r="H23" i="21"/>
  <c r="G23" i="21"/>
  <c r="F23" i="21"/>
  <c r="E23" i="21"/>
  <c r="D23" i="21"/>
  <c r="C23" i="21"/>
  <c r="V22" i="21"/>
  <c r="V21" i="21"/>
  <c r="V20" i="21"/>
  <c r="V19" i="21"/>
  <c r="V18" i="21"/>
  <c r="V17" i="21"/>
  <c r="V16" i="21"/>
  <c r="V15" i="21"/>
  <c r="V14" i="21"/>
  <c r="V13" i="21"/>
  <c r="V12" i="21"/>
  <c r="V11" i="21"/>
  <c r="V10" i="21"/>
  <c r="V9" i="21"/>
  <c r="V8" i="21"/>
  <c r="V7" i="21"/>
  <c r="V6" i="21"/>
  <c r="V24" i="21" l="1"/>
  <c r="Q5" i="2" s="1"/>
  <c r="V23" i="21"/>
  <c r="Q4" i="2" s="1"/>
  <c r="O4" i="2"/>
  <c r="O4" i="1"/>
  <c r="U26" i="20"/>
  <c r="U25" i="20"/>
  <c r="T24" i="20"/>
  <c r="S24" i="20"/>
  <c r="R24" i="20"/>
  <c r="Q24" i="20"/>
  <c r="P24" i="20"/>
  <c r="O24" i="20"/>
  <c r="N24" i="20"/>
  <c r="M24" i="20"/>
  <c r="K24" i="20"/>
  <c r="J24" i="20"/>
  <c r="P5" i="1" s="1"/>
  <c r="I24" i="20"/>
  <c r="H24" i="20"/>
  <c r="G24" i="20"/>
  <c r="F24" i="20"/>
  <c r="E24" i="20"/>
  <c r="D24" i="20"/>
  <c r="C24" i="20"/>
  <c r="B24" i="20"/>
  <c r="T23" i="20"/>
  <c r="S23" i="20"/>
  <c r="R23" i="20"/>
  <c r="Q23" i="20"/>
  <c r="P23" i="20"/>
  <c r="O23" i="20"/>
  <c r="N23" i="20"/>
  <c r="M23" i="20"/>
  <c r="K23" i="20"/>
  <c r="P6" i="1" s="1"/>
  <c r="J23" i="20"/>
  <c r="I23" i="20"/>
  <c r="H23" i="20"/>
  <c r="G23" i="20"/>
  <c r="F23" i="20"/>
  <c r="E23" i="20"/>
  <c r="D23" i="20"/>
  <c r="C23" i="20"/>
  <c r="B23" i="20"/>
  <c r="U22" i="20"/>
  <c r="U21" i="20"/>
  <c r="U20" i="20"/>
  <c r="U19" i="20"/>
  <c r="U18" i="20"/>
  <c r="U17" i="20"/>
  <c r="U16" i="20"/>
  <c r="U15" i="20"/>
  <c r="U14" i="20"/>
  <c r="U13" i="20"/>
  <c r="U12" i="20"/>
  <c r="U11" i="20"/>
  <c r="U10" i="20"/>
  <c r="U9" i="20"/>
  <c r="U8" i="20"/>
  <c r="U7" i="20"/>
  <c r="U16" i="19"/>
  <c r="U11" i="19"/>
  <c r="U19" i="19"/>
  <c r="I24" i="19"/>
  <c r="H24" i="19"/>
  <c r="G24" i="19"/>
  <c r="F24" i="19"/>
  <c r="E24" i="19"/>
  <c r="D24" i="19"/>
  <c r="C24" i="19"/>
  <c r="B24" i="19"/>
  <c r="T24" i="19"/>
  <c r="P24" i="19"/>
  <c r="S24" i="19"/>
  <c r="O24" i="19"/>
  <c r="M24" i="19"/>
  <c r="N24" i="19"/>
  <c r="T23" i="19"/>
  <c r="S23" i="19"/>
  <c r="I23" i="19"/>
  <c r="H23" i="19"/>
  <c r="G23" i="19"/>
  <c r="F23" i="19"/>
  <c r="E23" i="19"/>
  <c r="D23" i="19"/>
  <c r="C23" i="19"/>
  <c r="B23" i="19"/>
  <c r="P23" i="19"/>
  <c r="O23" i="19"/>
  <c r="N23" i="19"/>
  <c r="M23" i="19"/>
  <c r="R24" i="19"/>
  <c r="Q24" i="19"/>
  <c r="R23" i="19"/>
  <c r="Q23" i="19"/>
  <c r="K24" i="19"/>
  <c r="J24" i="19"/>
  <c r="U24" i="19"/>
  <c r="O5" i="2"/>
  <c r="K23" i="19"/>
  <c r="O6" i="1"/>
  <c r="J23" i="19"/>
  <c r="U21" i="19"/>
  <c r="U13" i="19"/>
  <c r="U8" i="19"/>
  <c r="U18" i="19"/>
  <c r="U6" i="19"/>
  <c r="U10" i="19"/>
  <c r="U20" i="19"/>
  <c r="U22" i="19"/>
  <c r="U17" i="19"/>
  <c r="U7" i="19"/>
  <c r="U12" i="19"/>
  <c r="U9" i="19"/>
  <c r="U14" i="19"/>
  <c r="U15" i="19"/>
  <c r="U23" i="3"/>
  <c r="N6" i="1"/>
  <c r="N4" i="1"/>
  <c r="N5" i="2"/>
  <c r="N4" i="2"/>
  <c r="U26" i="19"/>
  <c r="U25" i="19"/>
  <c r="L6" i="15"/>
  <c r="L7" i="15"/>
  <c r="L8" i="15"/>
  <c r="L9" i="15"/>
  <c r="L11" i="15"/>
  <c r="L12" i="15"/>
  <c r="L14" i="15"/>
  <c r="L16" i="15"/>
  <c r="L17" i="15"/>
  <c r="L18" i="15"/>
  <c r="L19" i="15"/>
  <c r="L20" i="15"/>
  <c r="L21" i="15"/>
  <c r="L22" i="15"/>
  <c r="B23" i="15"/>
  <c r="C23" i="15"/>
  <c r="D23" i="15"/>
  <c r="E23" i="15"/>
  <c r="F23" i="15"/>
  <c r="G23" i="15"/>
  <c r="H23" i="15"/>
  <c r="I23" i="15"/>
  <c r="L23" i="15"/>
  <c r="B4" i="2"/>
  <c r="J23" i="15"/>
  <c r="K23" i="15"/>
  <c r="D24" i="15"/>
  <c r="L24" i="15"/>
  <c r="B5" i="2"/>
  <c r="I24" i="15"/>
  <c r="J24" i="15"/>
  <c r="L26" i="15"/>
  <c r="L6" i="14"/>
  <c r="L7" i="14"/>
  <c r="L8" i="14"/>
  <c r="L9" i="14"/>
  <c r="L10" i="14"/>
  <c r="L11" i="14"/>
  <c r="L12" i="14"/>
  <c r="L14" i="14"/>
  <c r="L16" i="14"/>
  <c r="L17" i="14"/>
  <c r="L18" i="14"/>
  <c r="L19" i="14"/>
  <c r="L20" i="14"/>
  <c r="L21" i="14"/>
  <c r="L22" i="14"/>
  <c r="B23" i="14"/>
  <c r="C23" i="14"/>
  <c r="D23" i="14"/>
  <c r="C4" i="1"/>
  <c r="E23" i="14"/>
  <c r="F23" i="14"/>
  <c r="G23" i="14"/>
  <c r="H23" i="14"/>
  <c r="I23" i="14"/>
  <c r="J23" i="14"/>
  <c r="K23" i="14"/>
  <c r="D24" i="14"/>
  <c r="I24" i="14"/>
  <c r="J24" i="14"/>
  <c r="L24" i="14"/>
  <c r="C5" i="2"/>
  <c r="L25" i="14"/>
  <c r="L26" i="14"/>
  <c r="L6" i="13"/>
  <c r="L7" i="13"/>
  <c r="L8" i="13"/>
  <c r="L9" i="13"/>
  <c r="L10" i="13"/>
  <c r="L11" i="13"/>
  <c r="L12" i="13"/>
  <c r="L14" i="13"/>
  <c r="L16" i="13"/>
  <c r="L17" i="13"/>
  <c r="L18" i="13"/>
  <c r="L19" i="13"/>
  <c r="L20" i="13"/>
  <c r="L21" i="13"/>
  <c r="L22" i="13"/>
  <c r="B23" i="13"/>
  <c r="C23" i="13"/>
  <c r="D23" i="13"/>
  <c r="D4" i="1"/>
  <c r="E23" i="13"/>
  <c r="F23" i="13"/>
  <c r="G23" i="13"/>
  <c r="H23" i="13"/>
  <c r="I23" i="13"/>
  <c r="J23" i="13"/>
  <c r="K23" i="13"/>
  <c r="D24" i="13"/>
  <c r="I24" i="13"/>
  <c r="J24" i="13"/>
  <c r="L24" i="13"/>
  <c r="L25" i="13"/>
  <c r="L26" i="13"/>
  <c r="M6" i="12"/>
  <c r="M7" i="12"/>
  <c r="M8" i="12"/>
  <c r="M9" i="12"/>
  <c r="M10" i="12"/>
  <c r="M11" i="12"/>
  <c r="M12" i="12"/>
  <c r="M13" i="12"/>
  <c r="M14" i="12"/>
  <c r="M16" i="12"/>
  <c r="M17" i="12"/>
  <c r="M18" i="12"/>
  <c r="M19" i="12"/>
  <c r="M20" i="12"/>
  <c r="M21" i="12"/>
  <c r="M22" i="12"/>
  <c r="B23" i="12"/>
  <c r="C23" i="12"/>
  <c r="D23" i="12"/>
  <c r="E23" i="12"/>
  <c r="F23" i="12"/>
  <c r="G23" i="12"/>
  <c r="H23" i="12"/>
  <c r="I23" i="12"/>
  <c r="J23" i="12"/>
  <c r="K23" i="12"/>
  <c r="M23" i="12"/>
  <c r="E4" i="2"/>
  <c r="L23" i="12"/>
  <c r="B24" i="12"/>
  <c r="C24" i="12"/>
  <c r="D24" i="12"/>
  <c r="E24" i="12"/>
  <c r="F24" i="12"/>
  <c r="G24" i="12"/>
  <c r="H24" i="12"/>
  <c r="I24" i="12"/>
  <c r="J24" i="12"/>
  <c r="K24" i="12"/>
  <c r="M24" i="12"/>
  <c r="E5" i="2"/>
  <c r="L24" i="12"/>
  <c r="M25" i="12"/>
  <c r="M6" i="11"/>
  <c r="M7" i="11"/>
  <c r="M8" i="11"/>
  <c r="M9" i="11"/>
  <c r="M10" i="11"/>
  <c r="M11" i="11"/>
  <c r="M12" i="11"/>
  <c r="M13" i="11"/>
  <c r="M14" i="11"/>
  <c r="M16" i="11"/>
  <c r="M17" i="11"/>
  <c r="M18" i="11"/>
  <c r="M19" i="11"/>
  <c r="M20" i="11"/>
  <c r="M21" i="11"/>
  <c r="M22" i="11"/>
  <c r="B23" i="11"/>
  <c r="C23" i="11"/>
  <c r="D23" i="11"/>
  <c r="M23" i="11"/>
  <c r="F4" i="2"/>
  <c r="E23" i="11"/>
  <c r="F23" i="11"/>
  <c r="G23" i="11"/>
  <c r="H23" i="11"/>
  <c r="I23" i="11"/>
  <c r="J23" i="11"/>
  <c r="K23" i="11"/>
  <c r="L23" i="11"/>
  <c r="B24" i="11"/>
  <c r="C24" i="11"/>
  <c r="D24" i="11"/>
  <c r="M24" i="11"/>
  <c r="F5" i="2"/>
  <c r="E24" i="11"/>
  <c r="F24" i="11"/>
  <c r="G24" i="11"/>
  <c r="H24" i="11"/>
  <c r="I24" i="11"/>
  <c r="J24" i="11"/>
  <c r="K24" i="11"/>
  <c r="L24" i="11"/>
  <c r="M25" i="11"/>
  <c r="M6" i="10"/>
  <c r="M7" i="10"/>
  <c r="M8" i="10"/>
  <c r="M9" i="10"/>
  <c r="M10" i="10"/>
  <c r="M11" i="10"/>
  <c r="M12" i="10"/>
  <c r="M13" i="10"/>
  <c r="M14" i="10"/>
  <c r="M17" i="10"/>
  <c r="M18" i="10"/>
  <c r="M19" i="10"/>
  <c r="M20" i="10"/>
  <c r="M21" i="10"/>
  <c r="M22" i="10"/>
  <c r="B23" i="10"/>
  <c r="C23" i="10"/>
  <c r="D23" i="10"/>
  <c r="M23" i="10"/>
  <c r="G4" i="2"/>
  <c r="E23" i="10"/>
  <c r="F23" i="10"/>
  <c r="G23" i="10"/>
  <c r="H23" i="10"/>
  <c r="I23" i="10"/>
  <c r="J23" i="10"/>
  <c r="K23" i="10"/>
  <c r="L23" i="10"/>
  <c r="B24" i="10"/>
  <c r="C24" i="10"/>
  <c r="D24" i="10"/>
  <c r="M24" i="10"/>
  <c r="G5" i="2"/>
  <c r="E24" i="10"/>
  <c r="F24" i="10"/>
  <c r="G24" i="10"/>
  <c r="H24" i="10"/>
  <c r="I24" i="10"/>
  <c r="J24" i="10"/>
  <c r="K24" i="10"/>
  <c r="L24" i="10"/>
  <c r="M25" i="10"/>
  <c r="M6" i="9"/>
  <c r="M7" i="9"/>
  <c r="M8" i="9"/>
  <c r="M9" i="9"/>
  <c r="M10" i="9"/>
  <c r="M11" i="9"/>
  <c r="M12" i="9"/>
  <c r="M13" i="9"/>
  <c r="M14" i="9"/>
  <c r="M16" i="9"/>
  <c r="M17" i="9"/>
  <c r="M18" i="9"/>
  <c r="M19" i="9"/>
  <c r="M20" i="9"/>
  <c r="M21" i="9"/>
  <c r="M22" i="9"/>
  <c r="B23" i="9"/>
  <c r="C23" i="9"/>
  <c r="D23" i="9"/>
  <c r="E23" i="9"/>
  <c r="F23" i="9"/>
  <c r="G23" i="9"/>
  <c r="H23" i="9"/>
  <c r="I23" i="9"/>
  <c r="J23" i="9"/>
  <c r="K23" i="9"/>
  <c r="L23" i="9"/>
  <c r="M23" i="9"/>
  <c r="H4" i="2"/>
  <c r="B24" i="9"/>
  <c r="C24" i="9"/>
  <c r="D24" i="9"/>
  <c r="E24" i="9"/>
  <c r="F24" i="9"/>
  <c r="G24" i="9"/>
  <c r="H24" i="9"/>
  <c r="I24" i="9"/>
  <c r="J24" i="9"/>
  <c r="K24" i="9"/>
  <c r="L24" i="9"/>
  <c r="M24" i="9"/>
  <c r="M25" i="9"/>
  <c r="M26" i="9"/>
  <c r="U6" i="8"/>
  <c r="U7" i="8"/>
  <c r="U8" i="8"/>
  <c r="U9" i="8"/>
  <c r="U10" i="8"/>
  <c r="U11" i="8"/>
  <c r="U12" i="8"/>
  <c r="U13" i="8"/>
  <c r="U14" i="8"/>
  <c r="U16" i="8"/>
  <c r="U17" i="8"/>
  <c r="U18" i="8"/>
  <c r="U19" i="8"/>
  <c r="U20" i="8"/>
  <c r="U21" i="8"/>
  <c r="U22" i="8"/>
  <c r="B23" i="8"/>
  <c r="C23" i="8"/>
  <c r="D23" i="8"/>
  <c r="E23" i="8"/>
  <c r="F23" i="8"/>
  <c r="G23" i="8"/>
  <c r="H23" i="8"/>
  <c r="I23" i="8"/>
  <c r="J23" i="8"/>
  <c r="K23" i="8"/>
  <c r="I6" i="1"/>
  <c r="M23" i="8"/>
  <c r="N23" i="8"/>
  <c r="O23" i="8"/>
  <c r="P23" i="8"/>
  <c r="Q23" i="8"/>
  <c r="R23" i="8"/>
  <c r="S23" i="8"/>
  <c r="T23" i="8"/>
  <c r="U23" i="8"/>
  <c r="B24" i="8"/>
  <c r="C24" i="8"/>
  <c r="D24" i="8"/>
  <c r="E24" i="8"/>
  <c r="F24" i="8"/>
  <c r="G24" i="8"/>
  <c r="H24" i="8"/>
  <c r="I24" i="8"/>
  <c r="J24" i="8"/>
  <c r="K24" i="8"/>
  <c r="M24" i="8"/>
  <c r="N24" i="8"/>
  <c r="O24" i="8"/>
  <c r="P24" i="8"/>
  <c r="Q24" i="8"/>
  <c r="U24" i="8"/>
  <c r="I5" i="2"/>
  <c r="R24" i="8"/>
  <c r="S24" i="8"/>
  <c r="T24" i="8"/>
  <c r="U25" i="8"/>
  <c r="U26" i="8"/>
  <c r="U6" i="7"/>
  <c r="U7" i="7"/>
  <c r="U8" i="7"/>
  <c r="U9" i="7"/>
  <c r="U10" i="7"/>
  <c r="U11" i="7"/>
  <c r="U12" i="7"/>
  <c r="U13" i="7"/>
  <c r="U14" i="7"/>
  <c r="U16" i="7"/>
  <c r="U17" i="7"/>
  <c r="U18" i="7"/>
  <c r="U19" i="7"/>
  <c r="U20" i="7"/>
  <c r="U21" i="7"/>
  <c r="U22" i="7"/>
  <c r="B23" i="7"/>
  <c r="C23" i="7"/>
  <c r="D23" i="7"/>
  <c r="E23" i="7"/>
  <c r="F23" i="7"/>
  <c r="G23" i="7"/>
  <c r="H23" i="7"/>
  <c r="I23" i="7"/>
  <c r="J23" i="7"/>
  <c r="K23" i="7"/>
  <c r="M23" i="7"/>
  <c r="N23" i="7"/>
  <c r="O23" i="7"/>
  <c r="P23" i="7"/>
  <c r="Q23" i="7"/>
  <c r="R23" i="7"/>
  <c r="S23" i="7"/>
  <c r="T23" i="7"/>
  <c r="U23" i="7"/>
  <c r="B24" i="7"/>
  <c r="C24" i="7"/>
  <c r="D24" i="7"/>
  <c r="E24" i="7"/>
  <c r="F24" i="7"/>
  <c r="G24" i="7"/>
  <c r="H24" i="7"/>
  <c r="I24" i="7"/>
  <c r="J24" i="7"/>
  <c r="K24" i="7"/>
  <c r="M24" i="7"/>
  <c r="N24" i="7"/>
  <c r="O24" i="7"/>
  <c r="P24" i="7"/>
  <c r="Q24" i="7"/>
  <c r="U24" i="7"/>
  <c r="J5" i="2"/>
  <c r="R24" i="7"/>
  <c r="S24" i="7"/>
  <c r="T24" i="7"/>
  <c r="U25" i="7"/>
  <c r="U26" i="7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B23" i="6"/>
  <c r="C23" i="6"/>
  <c r="D23" i="6"/>
  <c r="E23" i="6"/>
  <c r="F23" i="6"/>
  <c r="G23" i="6"/>
  <c r="H23" i="6"/>
  <c r="I23" i="6"/>
  <c r="J23" i="6"/>
  <c r="U23" i="6"/>
  <c r="K4" i="2"/>
  <c r="K23" i="6"/>
  <c r="M23" i="6"/>
  <c r="N23" i="6"/>
  <c r="O23" i="6"/>
  <c r="P23" i="6"/>
  <c r="Q23" i="6"/>
  <c r="R23" i="6"/>
  <c r="S23" i="6"/>
  <c r="T23" i="6"/>
  <c r="B24" i="6"/>
  <c r="C24" i="6"/>
  <c r="D24" i="6"/>
  <c r="E24" i="6"/>
  <c r="F24" i="6"/>
  <c r="G24" i="6"/>
  <c r="H24" i="6"/>
  <c r="I24" i="6"/>
  <c r="J24" i="6"/>
  <c r="K24" i="6"/>
  <c r="M24" i="6"/>
  <c r="N24" i="6"/>
  <c r="O24" i="6"/>
  <c r="P24" i="6"/>
  <c r="Q24" i="6"/>
  <c r="R24" i="6"/>
  <c r="S24" i="6"/>
  <c r="T24" i="6"/>
  <c r="U24" i="6"/>
  <c r="U25" i="6"/>
  <c r="U26" i="6"/>
  <c r="U6" i="5"/>
  <c r="U7" i="5"/>
  <c r="U8" i="5"/>
  <c r="U9" i="5"/>
  <c r="U10" i="5"/>
  <c r="U11" i="5"/>
  <c r="U12" i="5"/>
  <c r="C13" i="5"/>
  <c r="U13" i="5"/>
  <c r="U14" i="5"/>
  <c r="U15" i="5"/>
  <c r="U16" i="5"/>
  <c r="U17" i="5"/>
  <c r="U18" i="5"/>
  <c r="U19" i="5"/>
  <c r="U20" i="5"/>
  <c r="U21" i="5"/>
  <c r="U22" i="5"/>
  <c r="B23" i="5"/>
  <c r="C23" i="5"/>
  <c r="D23" i="5"/>
  <c r="E23" i="5"/>
  <c r="F23" i="5"/>
  <c r="G23" i="5"/>
  <c r="H23" i="5"/>
  <c r="I23" i="5"/>
  <c r="J23" i="5"/>
  <c r="K23" i="5"/>
  <c r="M23" i="5"/>
  <c r="N23" i="5"/>
  <c r="O23" i="5"/>
  <c r="P23" i="5"/>
  <c r="Q23" i="5"/>
  <c r="U23" i="5"/>
  <c r="L4" i="2"/>
  <c r="R23" i="5"/>
  <c r="S23" i="5"/>
  <c r="T23" i="5"/>
  <c r="B24" i="5"/>
  <c r="C24" i="5"/>
  <c r="D24" i="5"/>
  <c r="E24" i="5"/>
  <c r="F24" i="5"/>
  <c r="G24" i="5"/>
  <c r="H24" i="5"/>
  <c r="I24" i="5"/>
  <c r="J24" i="5"/>
  <c r="K24" i="5"/>
  <c r="M24" i="5"/>
  <c r="N24" i="5"/>
  <c r="O24" i="5"/>
  <c r="P24" i="5"/>
  <c r="Q24" i="5"/>
  <c r="R24" i="5"/>
  <c r="U24" i="5"/>
  <c r="L5" i="2"/>
  <c r="S24" i="5"/>
  <c r="T24" i="5"/>
  <c r="U25" i="5"/>
  <c r="U26" i="5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B23" i="4"/>
  <c r="C23" i="4"/>
  <c r="D23" i="4"/>
  <c r="E23" i="4"/>
  <c r="F23" i="4"/>
  <c r="G23" i="4"/>
  <c r="H23" i="4"/>
  <c r="I23" i="4"/>
  <c r="J23" i="4"/>
  <c r="K23" i="4"/>
  <c r="M6" i="1"/>
  <c r="M23" i="4"/>
  <c r="N23" i="4"/>
  <c r="O23" i="4"/>
  <c r="P23" i="4"/>
  <c r="Q23" i="4"/>
  <c r="R23" i="4"/>
  <c r="U23" i="4"/>
  <c r="M4" i="2"/>
  <c r="S23" i="4"/>
  <c r="T23" i="4"/>
  <c r="B24" i="4"/>
  <c r="C24" i="4"/>
  <c r="D24" i="4"/>
  <c r="E24" i="4"/>
  <c r="F24" i="4"/>
  <c r="G24" i="4"/>
  <c r="H24" i="4"/>
  <c r="I24" i="4"/>
  <c r="J24" i="4"/>
  <c r="K24" i="4"/>
  <c r="M24" i="4"/>
  <c r="N24" i="4"/>
  <c r="O24" i="4"/>
  <c r="P24" i="4"/>
  <c r="Q24" i="4"/>
  <c r="U24" i="4"/>
  <c r="M5" i="2"/>
  <c r="R24" i="4"/>
  <c r="S24" i="4"/>
  <c r="T24" i="4"/>
  <c r="U25" i="4"/>
  <c r="U26" i="4"/>
  <c r="U6" i="3"/>
  <c r="U7" i="3"/>
  <c r="U8" i="3"/>
  <c r="U9" i="3"/>
  <c r="U10" i="3"/>
  <c r="U11" i="3"/>
  <c r="U12" i="3"/>
  <c r="B13" i="3"/>
  <c r="U13" i="3"/>
  <c r="U14" i="3"/>
  <c r="U15" i="3"/>
  <c r="U16" i="3"/>
  <c r="U17" i="3"/>
  <c r="U18" i="3"/>
  <c r="U19" i="3"/>
  <c r="U20" i="3"/>
  <c r="U21" i="3"/>
  <c r="U22" i="3"/>
  <c r="B23" i="3"/>
  <c r="C23" i="3"/>
  <c r="D23" i="3"/>
  <c r="E23" i="3"/>
  <c r="F23" i="3"/>
  <c r="G23" i="3"/>
  <c r="H23" i="3"/>
  <c r="I23" i="3"/>
  <c r="J23" i="3"/>
  <c r="K23" i="3"/>
  <c r="M23" i="3"/>
  <c r="N23" i="3"/>
  <c r="O23" i="3"/>
  <c r="P23" i="3"/>
  <c r="Q23" i="3"/>
  <c r="R23" i="3"/>
  <c r="S23" i="3"/>
  <c r="T23" i="3"/>
  <c r="B24" i="3"/>
  <c r="C24" i="3"/>
  <c r="D24" i="3"/>
  <c r="E24" i="3"/>
  <c r="F24" i="3"/>
  <c r="G24" i="3"/>
  <c r="H24" i="3"/>
  <c r="I24" i="3"/>
  <c r="J24" i="3"/>
  <c r="U24" i="3"/>
  <c r="K24" i="3"/>
  <c r="M24" i="3"/>
  <c r="N24" i="3"/>
  <c r="O24" i="3"/>
  <c r="P24" i="3"/>
  <c r="Q24" i="3"/>
  <c r="R24" i="3"/>
  <c r="S24" i="3"/>
  <c r="T24" i="3"/>
  <c r="U25" i="3"/>
  <c r="U26" i="3"/>
  <c r="B4" i="1"/>
  <c r="E4" i="1"/>
  <c r="F4" i="1"/>
  <c r="G4" i="1"/>
  <c r="H4" i="1"/>
  <c r="I4" i="1"/>
  <c r="J4" i="1"/>
  <c r="L4" i="1"/>
  <c r="M4" i="1"/>
  <c r="B5" i="1"/>
  <c r="C5" i="1"/>
  <c r="D5" i="1"/>
  <c r="E5" i="1"/>
  <c r="F5" i="1"/>
  <c r="G5" i="1"/>
  <c r="H5" i="1"/>
  <c r="I5" i="1"/>
  <c r="J5" i="1"/>
  <c r="K5" i="1"/>
  <c r="L5" i="1"/>
  <c r="M5" i="1"/>
  <c r="J6" i="1"/>
  <c r="K6" i="1"/>
  <c r="L6" i="1"/>
  <c r="I4" i="2"/>
  <c r="J4" i="2"/>
  <c r="D5" i="2"/>
  <c r="H5" i="2"/>
  <c r="K5" i="2"/>
  <c r="L23" i="13"/>
  <c r="D4" i="2"/>
  <c r="L23" i="14"/>
  <c r="C4" i="2"/>
  <c r="N5" i="1"/>
  <c r="K4" i="1"/>
  <c r="U23" i="19"/>
  <c r="O5" i="1"/>
  <c r="U23" i="20" l="1"/>
  <c r="U24" i="20"/>
  <c r="P5" i="2" s="1"/>
</calcChain>
</file>

<file path=xl/comments1.xml><?xml version="1.0" encoding="utf-8"?>
<comments xmlns="http://schemas.openxmlformats.org/spreadsheetml/2006/main">
  <authors>
    <author>Verena Gaems</author>
  </authors>
  <commentList>
    <comment ref="K21" authorId="0" shapeId="0">
      <text>
        <r>
          <rPr>
            <sz val="9"/>
            <color indexed="81"/>
            <rFont val="Segoe UI"/>
            <family val="2"/>
          </rPr>
          <t xml:space="preserve">Beyer: ca. Angabe, da wir nicht wissen, wie viel die Fakultäten an Studienbeiträgen in den Literaturkauf gesteckt haben
</t>
        </r>
      </text>
    </comment>
  </commentList>
</comments>
</file>

<file path=xl/sharedStrings.xml><?xml version="1.0" encoding="utf-8"?>
<sst xmlns="http://schemas.openxmlformats.org/spreadsheetml/2006/main" count="1683" uniqueCount="149">
  <si>
    <t>Eckdaten der bayerische Fachhochschulbibliotheken 2000</t>
  </si>
  <si>
    <t>Versorgungsgrad</t>
  </si>
  <si>
    <t>Ausgaben für Erwerbung/
Information</t>
  </si>
  <si>
    <t>haupt- amtliche Lehr- personen</t>
  </si>
  <si>
    <t>Studie- rende</t>
  </si>
  <si>
    <t>Personal</t>
  </si>
  <si>
    <t>(Erw.ausg. pro Mitgl. d.
prim. Nutzergr.= 3:(8+9))</t>
  </si>
  <si>
    <t>DBS 69 bazgl. DBS 70</t>
  </si>
  <si>
    <t>DBS 70</t>
  </si>
  <si>
    <t>DBS 78</t>
  </si>
  <si>
    <t>DBS 51</t>
  </si>
  <si>
    <t>DBS 92</t>
  </si>
  <si>
    <t>DBS 128</t>
  </si>
  <si>
    <t>DBS 2129</t>
  </si>
  <si>
    <t>DBS 226</t>
  </si>
  <si>
    <t>DBS 115</t>
  </si>
  <si>
    <t>BIX-WB 1.3</t>
  </si>
  <si>
    <t>Amberg-Weiden</t>
  </si>
  <si>
    <t>Ansbach</t>
  </si>
  <si>
    <t>Aschaffenburg</t>
  </si>
  <si>
    <t>Augsburg</t>
  </si>
  <si>
    <t>Coburg</t>
  </si>
  <si>
    <t>Deggendorf</t>
  </si>
  <si>
    <t>Hof</t>
  </si>
  <si>
    <t>Ingolstadt</t>
  </si>
  <si>
    <t>Kempten</t>
  </si>
  <si>
    <t>Landshut</t>
  </si>
  <si>
    <t>München</t>
  </si>
  <si>
    <t>Neu-Ulm</t>
  </si>
  <si>
    <t>Nürnberg</t>
  </si>
  <si>
    <t>Regensburg</t>
  </si>
  <si>
    <t>Rosenheim</t>
  </si>
  <si>
    <t>Weihenstephan</t>
  </si>
  <si>
    <t>Würzburg-Schweinfurt</t>
  </si>
  <si>
    <t>Summe</t>
  </si>
  <si>
    <t>alte FHBs</t>
  </si>
  <si>
    <t>Evang. FHB Nürnberg</t>
  </si>
  <si>
    <t>N</t>
  </si>
  <si>
    <t>Kath. FHB, Abt. München</t>
  </si>
  <si>
    <r>
      <t xml:space="preserve">Print-Zeitschriften
</t>
    </r>
    <r>
      <rPr>
        <sz val="12"/>
        <color indexed="8"/>
        <rFont val="Arial"/>
        <family val="2"/>
      </rPr>
      <t>(Kauf-Abos)</t>
    </r>
  </si>
  <si>
    <r>
      <t xml:space="preserve">eZeitschriften
</t>
    </r>
    <r>
      <rPr>
        <sz val="12"/>
        <color indexed="8"/>
        <rFont val="Arial"/>
        <family val="2"/>
      </rPr>
      <t>(Lizenz-Abos= EZBgelb)</t>
    </r>
  </si>
  <si>
    <r>
      <t xml:space="preserve">Zuwachs
</t>
    </r>
    <r>
      <rPr>
        <sz val="12"/>
        <color indexed="8"/>
        <rFont val="Arial"/>
        <family val="2"/>
      </rPr>
      <t>(nur Kauf- Medien)</t>
    </r>
  </si>
  <si>
    <r>
      <t xml:space="preserve">Ortsleihe
</t>
    </r>
    <r>
      <rPr>
        <sz val="12"/>
        <color indexed="8"/>
        <rFont val="Arial"/>
        <family val="2"/>
      </rPr>
      <t>(inkl. Verl.)</t>
    </r>
  </si>
  <si>
    <r>
      <t xml:space="preserve">Fernleihe aktiv
</t>
    </r>
    <r>
      <rPr>
        <sz val="12"/>
        <color indexed="8"/>
        <rFont val="Arial"/>
        <family val="2"/>
      </rPr>
      <t>(positiv + negativ)</t>
    </r>
  </si>
  <si>
    <r>
      <t xml:space="preserve">Fernleihe
passiv
</t>
    </r>
    <r>
      <rPr>
        <sz val="12"/>
        <color indexed="8"/>
        <rFont val="Arial"/>
        <family val="2"/>
      </rPr>
      <t>(positiv + negativ)</t>
    </r>
  </si>
  <si>
    <t>Eckdaten der bayerische Fachhochschulbibliotheken 2001</t>
  </si>
  <si>
    <t>DBS 69 bzgl. DBS 70</t>
  </si>
  <si>
    <t>Eckdaten der bayerische Fachhochschulbibliotheken 2002</t>
  </si>
  <si>
    <t>DBS 143</t>
  </si>
  <si>
    <t>DBS 157</t>
  </si>
  <si>
    <t>DBS 179</t>
  </si>
  <si>
    <t>DBS 169-170</t>
  </si>
  <si>
    <t>DBS 202</t>
  </si>
  <si>
    <t>DBS 219</t>
  </si>
  <si>
    <t>DBS 220</t>
  </si>
  <si>
    <t>DBS 267</t>
  </si>
  <si>
    <t>DBS 266</t>
  </si>
  <si>
    <t>DBS 254</t>
  </si>
  <si>
    <t>Eckdaten der bayerischen Fachhochschulbiblitoheken 2003</t>
  </si>
  <si>
    <t>(Erw.ausg. pro Mitgl. d.
prim. Nutzergr.= 3:(9+10))</t>
  </si>
  <si>
    <t>DBS</t>
  </si>
  <si>
    <t xml:space="preserve">Summe </t>
  </si>
  <si>
    <t>Summe alte FHBs</t>
  </si>
  <si>
    <r>
      <t xml:space="preserve">Gesamtbestand
</t>
    </r>
    <r>
      <rPr>
        <sz val="12"/>
        <color indexed="8"/>
        <rFont val="Arial"/>
        <family val="2"/>
      </rPr>
      <t>(Bände)</t>
    </r>
  </si>
  <si>
    <t>Eckdaten der bayerische Fachhochschulbibliotheken 2004</t>
  </si>
  <si>
    <t xml:space="preserve">DBS </t>
  </si>
  <si>
    <t>Summe alle FHBs</t>
  </si>
  <si>
    <t>Eckdaten der bayerische Fachhochschulbibliotheken 2005</t>
  </si>
  <si>
    <t>Personal
(incl. sachmittel-
finanzierter
Stellen)</t>
  </si>
  <si>
    <t>Eckdaten der bayerische Fachhochschulbibliotheken 2006</t>
  </si>
  <si>
    <t>DBS 274+275</t>
  </si>
  <si>
    <t>Eckdaten der bayerische Fachhochschulbibliotheken 2007</t>
  </si>
  <si>
    <t>Bestand 
konventionell
Print + AV</t>
  </si>
  <si>
    <t>Bestand
elektronisch
(ohne Zss.)</t>
  </si>
  <si>
    <r>
      <t xml:space="preserve">Print-Zeitschriften
</t>
    </r>
    <r>
      <rPr>
        <sz val="12"/>
        <rFont val="Arial"/>
        <family val="2"/>
      </rPr>
      <t>(Kauf-Abos)</t>
    </r>
  </si>
  <si>
    <r>
      <t xml:space="preserve">eZeitschriften
</t>
    </r>
    <r>
      <rPr>
        <sz val="12"/>
        <rFont val="Arial"/>
        <family val="2"/>
      </rPr>
      <t>(Lizenz-Abos= EZBgelb
oder auf Datenträger)</t>
    </r>
  </si>
  <si>
    <t>Zugang konventionell Kauf</t>
  </si>
  <si>
    <t>Zugang elektronisch Kauf/Lizenz</t>
  </si>
  <si>
    <t>Aussonde-
rungen 
konventionell</t>
  </si>
  <si>
    <t>Aussonde-
rungen 
digital
(ohne Zss.)</t>
  </si>
  <si>
    <t>Ausgaben für 
Erwerbung/
Information</t>
  </si>
  <si>
    <t>davon aus 
Studien-
beiträgen</t>
  </si>
  <si>
    <t>Einnahmen u.a. aus 
Gebühren, Spenden, 
Sponsoring</t>
  </si>
  <si>
    <t>Entleihungen 
(incl. Verl.)</t>
  </si>
  <si>
    <r>
      <t xml:space="preserve">Fernleihe aktiv
</t>
    </r>
    <r>
      <rPr>
        <sz val="12"/>
        <rFont val="Arial"/>
        <family val="2"/>
      </rPr>
      <t>(positiv + negativ)</t>
    </r>
  </si>
  <si>
    <r>
      <t xml:space="preserve">Fernleihe
passiv
</t>
    </r>
    <r>
      <rPr>
        <sz val="12"/>
        <rFont val="Arial"/>
        <family val="2"/>
      </rPr>
      <t>(positiv + negativ)</t>
    </r>
  </si>
  <si>
    <t>Wiss. Personal 
hauptamtlich</t>
  </si>
  <si>
    <t>Personal (in VZÄ)</t>
  </si>
  <si>
    <t>davon aus Studien-
beiträgen finanziert</t>
  </si>
  <si>
    <t>(Erw.ausg. pro Mitgl. d.
prim. Nutzergr.= 9:(15+16))</t>
  </si>
  <si>
    <t>DBS 18+38+
62+78+102</t>
  </si>
  <si>
    <t>DBS 110</t>
  </si>
  <si>
    <t>DBS 124</t>
  </si>
  <si>
    <t>DBS 131</t>
  </si>
  <si>
    <t>DBS 141</t>
  </si>
  <si>
    <t>DBS 142</t>
  </si>
  <si>
    <t>DBS 20+40+
64+80+104</t>
  </si>
  <si>
    <t>DBS 112</t>
  </si>
  <si>
    <t>DBS 149</t>
  </si>
  <si>
    <t>Teilmenge von DBS 149</t>
  </si>
  <si>
    <t>DBS 165</t>
  </si>
  <si>
    <t>DBS 167</t>
  </si>
  <si>
    <t>DBS 185</t>
  </si>
  <si>
    <t>DBS 186</t>
  </si>
  <si>
    <t>DBS 3</t>
  </si>
  <si>
    <t>DBS 2</t>
  </si>
  <si>
    <t>DBS 215</t>
  </si>
  <si>
    <t>Teilmenge von DBS 215</t>
  </si>
  <si>
    <t>Eckdaten der bayerische Fachhochschulbibliotheken 2008</t>
  </si>
  <si>
    <t>Eckdaten der bayerische Fachhochschulbibliotheken 2009</t>
  </si>
  <si>
    <t xml:space="preserve">Versorgungsgrad  </t>
  </si>
  <si>
    <t>V-grad alte FHBs</t>
  </si>
  <si>
    <t>ohne FCO</t>
  </si>
  <si>
    <t>ohne FLA</t>
  </si>
  <si>
    <r>
      <t xml:space="preserve">Etatentwicklung </t>
    </r>
    <r>
      <rPr>
        <sz val="10"/>
        <rFont val="Arial"/>
        <family val="2"/>
      </rPr>
      <t>(17 FHBs)</t>
    </r>
  </si>
  <si>
    <r>
      <t xml:space="preserve">Etatentw. alte FHBs </t>
    </r>
    <r>
      <rPr>
        <sz val="10"/>
        <rFont val="Arial"/>
        <family val="2"/>
      </rPr>
      <t>(10 FHBs)</t>
    </r>
  </si>
  <si>
    <t>Evang. HB Nürnberg</t>
  </si>
  <si>
    <t>Kath. HB, Abt. München</t>
  </si>
  <si>
    <t>Eckdaten der bayerische Fachhochschulbibliotheken 2010</t>
  </si>
  <si>
    <t>Eckdaten der bayerische (Fach-)Hochschulbibliotheken 2011</t>
  </si>
  <si>
    <t> 55.265</t>
  </si>
  <si>
    <t> 32.386</t>
  </si>
  <si>
    <t> 6.838</t>
  </si>
  <si>
    <t> 0</t>
  </si>
  <si>
    <t> 746</t>
  </si>
  <si>
    <t> 105.929</t>
  </si>
  <si>
    <t> 1.959</t>
  </si>
  <si>
    <t> 2.479</t>
  </si>
  <si>
    <t> 7,00</t>
  </si>
  <si>
    <t> 103</t>
  </si>
  <si>
    <t> 0,00</t>
  </si>
  <si>
    <t>Eckdaten der bayerische (Fach-)Hochschulbibliotheken 2012</t>
  </si>
  <si>
    <t>Eckdaten der bayerische (Fach-)Hochschulbibliotheken 2013</t>
  </si>
  <si>
    <t>Eckdaten der bayerische (Fach-)Hochschulbibliotheken 2014</t>
  </si>
  <si>
    <t>davon aus 
Studien-
zuschüssen</t>
  </si>
  <si>
    <t>davon aus Studien-
zuschüssen finanziert</t>
  </si>
  <si>
    <t>Studienzuschüsse Erwerbung</t>
  </si>
  <si>
    <t>ca. 1,25</t>
  </si>
  <si>
    <t>Eckdaten der bayerische (Fach-)Hochschulbibliotheken 2015</t>
  </si>
  <si>
    <t>Ausgaben für digitale/elektronische Medien</t>
  </si>
  <si>
    <t>DBS 151</t>
  </si>
  <si>
    <t>Benutzerschulungen (Stunden)</t>
  </si>
  <si>
    <t>DBS 177</t>
  </si>
  <si>
    <t>Hauptnutzfläche der Bibliothek qm</t>
  </si>
  <si>
    <t>DBS 11</t>
  </si>
  <si>
    <t>Ausgaben f. elektron. Medien</t>
  </si>
  <si>
    <t>Eckdaten der bayerische (Fach-)Hochschulbibliotheken 2016</t>
  </si>
  <si>
    <t>DBFB: Entwicklungen 2000-2016</t>
  </si>
  <si>
    <t>Stand: 16.05.2017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</si>
</sst>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43" formatCode="_-* #,##0.00\ _€_-;\-* #,##0.00\ _€_-;_-* &quot;-&quot;??\ _€_-;_-@_-"/>
    <numFmt numFmtId="164" formatCode="#,##0.00\ _€"/>
    <numFmt numFmtId="165" formatCode="#,##0.00\ &quot;€&quot;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i/>
      <sz val="12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8" tint="-0.499984740745262"/>
      <name val="Arial"/>
      <family val="2"/>
    </font>
    <font>
      <sz val="12"/>
      <color theme="1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0"/>
      <color theme="8" tint="-0.249977111117893"/>
      <name val="Arial"/>
      <family val="2"/>
    </font>
    <font>
      <sz val="12"/>
      <color theme="8" tint="-0.249977111117893"/>
      <name val="Arial"/>
      <family val="2"/>
    </font>
    <font>
      <sz val="9"/>
      <color indexed="81"/>
      <name val="Segoe UI"/>
      <family val="2"/>
    </font>
    <font>
      <b/>
      <sz val="12"/>
      <color theme="1"/>
      <name val="Arial"/>
      <family val="2"/>
    </font>
    <font>
      <sz val="12"/>
      <color rgb="FF1F4E79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7" fillId="0" borderId="0"/>
    <xf numFmtId="0" fontId="25" fillId="0" borderId="0"/>
    <xf numFmtId="0" fontId="2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/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3" fontId="10" fillId="0" borderId="2" xfId="0" applyNumberFormat="1" applyFont="1" applyBorder="1" applyAlignment="1">
      <alignment vertical="top" wrapText="1"/>
    </xf>
    <xf numFmtId="4" fontId="10" fillId="0" borderId="2" xfId="0" applyNumberFormat="1" applyFont="1" applyBorder="1" applyAlignment="1">
      <alignment vertical="top" wrapText="1"/>
    </xf>
    <xf numFmtId="0" fontId="8" fillId="0" borderId="3" xfId="0" applyFont="1" applyBorder="1"/>
    <xf numFmtId="3" fontId="11" fillId="0" borderId="4" xfId="0" applyNumberFormat="1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2" fontId="11" fillId="0" borderId="4" xfId="0" applyNumberFormat="1" applyFont="1" applyBorder="1" applyAlignment="1">
      <alignment vertical="top" wrapText="1"/>
    </xf>
    <xf numFmtId="0" fontId="8" fillId="0" borderId="5" xfId="0" applyFont="1" applyBorder="1"/>
    <xf numFmtId="0" fontId="10" fillId="0" borderId="0" xfId="0" applyFont="1"/>
    <xf numFmtId="3" fontId="10" fillId="0" borderId="0" xfId="0" applyNumberFormat="1" applyFont="1"/>
    <xf numFmtId="4" fontId="10" fillId="0" borderId="0" xfId="0" applyNumberFormat="1" applyFont="1"/>
    <xf numFmtId="0" fontId="8" fillId="0" borderId="0" xfId="0" applyFont="1" applyFill="1" applyBorder="1"/>
    <xf numFmtId="0" fontId="14" fillId="0" borderId="0" xfId="0" applyFont="1"/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2" fontId="14" fillId="0" borderId="0" xfId="0" applyNumberFormat="1" applyFont="1"/>
    <xf numFmtId="0" fontId="10" fillId="0" borderId="1" xfId="0" applyFont="1" applyBorder="1" applyAlignment="1">
      <alignment horizontal="right" vertical="top" wrapText="1"/>
    </xf>
    <xf numFmtId="4" fontId="11" fillId="0" borderId="4" xfId="0" applyNumberFormat="1" applyFont="1" applyBorder="1" applyAlignment="1">
      <alignment vertical="top" wrapText="1"/>
    </xf>
    <xf numFmtId="4" fontId="14" fillId="0" borderId="0" xfId="0" applyNumberFormat="1" applyFont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0" fillId="0" borderId="6" xfId="0" applyNumberFormat="1" applyFont="1" applyBorder="1" applyAlignment="1">
      <alignment horizontal="right" vertical="top" wrapText="1"/>
    </xf>
    <xf numFmtId="2" fontId="10" fillId="0" borderId="0" xfId="0" applyNumberFormat="1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5" fillId="0" borderId="1" xfId="0" applyFont="1" applyBorder="1" applyAlignment="1">
      <alignment vertical="top" wrapText="1"/>
    </xf>
    <xf numFmtId="3" fontId="15" fillId="0" borderId="1" xfId="0" applyNumberFormat="1" applyFont="1" applyBorder="1" applyAlignment="1">
      <alignment vertical="top" wrapText="1"/>
    </xf>
    <xf numFmtId="3" fontId="10" fillId="0" borderId="6" xfId="0" applyNumberFormat="1" applyFont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6" fillId="0" borderId="0" xfId="0" applyFont="1"/>
    <xf numFmtId="3" fontId="10" fillId="0" borderId="1" xfId="0" applyNumberFormat="1" applyFont="1" applyBorder="1" applyAlignment="1">
      <alignment horizontal="right" vertical="top" wrapText="1"/>
    </xf>
    <xf numFmtId="0" fontId="10" fillId="0" borderId="2" xfId="0" applyNumberFormat="1" applyFont="1" applyBorder="1" applyAlignment="1">
      <alignment vertical="top" wrapText="1"/>
    </xf>
    <xf numFmtId="2" fontId="10" fillId="0" borderId="1" xfId="0" applyNumberFormat="1" applyFont="1" applyBorder="1" applyAlignment="1">
      <alignment vertical="top" wrapText="1"/>
    </xf>
    <xf numFmtId="3" fontId="9" fillId="0" borderId="0" xfId="0" applyNumberFormat="1" applyFont="1"/>
    <xf numFmtId="0" fontId="14" fillId="0" borderId="1" xfId="0" applyFont="1" applyBorder="1"/>
    <xf numFmtId="3" fontId="14" fillId="0" borderId="1" xfId="0" applyNumberFormat="1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2" fontId="14" fillId="0" borderId="1" xfId="0" applyNumberFormat="1" applyFont="1" applyBorder="1" applyAlignment="1">
      <alignment vertical="top" wrapText="1"/>
    </xf>
    <xf numFmtId="3" fontId="10" fillId="0" borderId="1" xfId="0" applyNumberFormat="1" applyFont="1" applyFill="1" applyBorder="1"/>
    <xf numFmtId="3" fontId="10" fillId="0" borderId="6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right" wrapText="1"/>
    </xf>
    <xf numFmtId="2" fontId="10" fillId="0" borderId="1" xfId="0" applyNumberFormat="1" applyFont="1" applyFill="1" applyBorder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0" fillId="0" borderId="0" xfId="0" applyNumberFormat="1"/>
    <xf numFmtId="0" fontId="9" fillId="0" borderId="7" xfId="0" applyFont="1" applyBorder="1"/>
    <xf numFmtId="0" fontId="17" fillId="0" borderId="0" xfId="0" applyFont="1"/>
    <xf numFmtId="0" fontId="9" fillId="0" borderId="0" xfId="0" applyFont="1" applyBorder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8" fillId="0" borderId="9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3" fontId="19" fillId="0" borderId="1" xfId="0" applyNumberFormat="1" applyFont="1" applyBorder="1" applyAlignment="1">
      <alignment vertical="top"/>
    </xf>
    <xf numFmtId="3" fontId="19" fillId="0" borderId="0" xfId="0" applyNumberFormat="1" applyFont="1" applyAlignment="1">
      <alignment vertical="top"/>
    </xf>
    <xf numFmtId="3" fontId="19" fillId="0" borderId="1" xfId="0" applyNumberFormat="1" applyFont="1" applyBorder="1" applyAlignment="1">
      <alignment vertical="top" wrapText="1"/>
    </xf>
    <xf numFmtId="3" fontId="19" fillId="0" borderId="1" xfId="0" applyNumberFormat="1" applyFont="1" applyFill="1" applyBorder="1" applyAlignment="1">
      <alignment vertical="top" wrapText="1"/>
    </xf>
    <xf numFmtId="3" fontId="19" fillId="0" borderId="2" xfId="0" applyNumberFormat="1" applyFont="1" applyBorder="1" applyAlignment="1">
      <alignment vertical="top"/>
    </xf>
    <xf numFmtId="4" fontId="19" fillId="0" borderId="1" xfId="0" applyNumberFormat="1" applyFont="1" applyBorder="1" applyAlignment="1">
      <alignment vertical="top" wrapText="1"/>
    </xf>
    <xf numFmtId="2" fontId="19" fillId="0" borderId="1" xfId="0" applyNumberFormat="1" applyFont="1" applyBorder="1" applyAlignment="1">
      <alignment vertical="top" wrapText="1"/>
    </xf>
    <xf numFmtId="3" fontId="19" fillId="0" borderId="1" xfId="0" applyNumberFormat="1" applyFont="1" applyBorder="1" applyAlignment="1">
      <alignment horizontal="right" vertical="top" wrapText="1"/>
    </xf>
    <xf numFmtId="3" fontId="19" fillId="0" borderId="1" xfId="0" applyNumberFormat="1" applyFont="1" applyBorder="1" applyAlignment="1">
      <alignment horizontal="right" vertical="top"/>
    </xf>
    <xf numFmtId="3" fontId="14" fillId="0" borderId="1" xfId="0" applyNumberFormat="1" applyFont="1" applyBorder="1"/>
    <xf numFmtId="3" fontId="14" fillId="2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right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/>
    <xf numFmtId="3" fontId="19" fillId="0" borderId="9" xfId="0" applyNumberFormat="1" applyFont="1" applyBorder="1" applyAlignment="1">
      <alignment vertical="top"/>
    </xf>
    <xf numFmtId="3" fontId="19" fillId="0" borderId="11" xfId="0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2" fontId="19" fillId="0" borderId="2" xfId="0" applyNumberFormat="1" applyFont="1" applyBorder="1" applyAlignment="1">
      <alignment vertical="top" wrapText="1"/>
    </xf>
    <xf numFmtId="4" fontId="19" fillId="0" borderId="2" xfId="0" applyNumberFormat="1" applyFont="1" applyBorder="1" applyAlignment="1">
      <alignment vertical="top" wrapText="1"/>
    </xf>
    <xf numFmtId="3" fontId="18" fillId="0" borderId="4" xfId="0" applyNumberFormat="1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3" fontId="18" fillId="0" borderId="4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4" fontId="18" fillId="0" borderId="4" xfId="0" applyNumberFormat="1" applyFont="1" applyBorder="1" applyAlignment="1">
      <alignment vertical="top" wrapText="1"/>
    </xf>
    <xf numFmtId="2" fontId="18" fillId="0" borderId="4" xfId="0" applyNumberFormat="1" applyFont="1" applyBorder="1" applyAlignment="1">
      <alignment vertical="top" wrapText="1"/>
    </xf>
    <xf numFmtId="3" fontId="19" fillId="0" borderId="0" xfId="0" applyNumberFormat="1" applyFont="1"/>
    <xf numFmtId="3" fontId="19" fillId="0" borderId="0" xfId="0" applyNumberFormat="1" applyFont="1" applyBorder="1"/>
    <xf numFmtId="4" fontId="19" fillId="0" borderId="0" xfId="0" applyNumberFormat="1" applyFont="1" applyBorder="1"/>
    <xf numFmtId="2" fontId="19" fillId="0" borderId="0" xfId="0" applyNumberFormat="1" applyFont="1"/>
    <xf numFmtId="4" fontId="19" fillId="0" borderId="0" xfId="0" applyNumberFormat="1" applyFont="1"/>
    <xf numFmtId="3" fontId="19" fillId="0" borderId="0" xfId="0" applyNumberFormat="1" applyFont="1" applyAlignment="1">
      <alignment horizontal="right"/>
    </xf>
    <xf numFmtId="0" fontId="0" fillId="0" borderId="0" xfId="0" applyBorder="1"/>
    <xf numFmtId="2" fontId="0" fillId="0" borderId="0" xfId="0" applyNumberFormat="1"/>
    <xf numFmtId="2" fontId="19" fillId="0" borderId="1" xfId="0" applyNumberFormat="1" applyFont="1" applyBorder="1" applyAlignment="1">
      <alignment horizontal="right" vertical="top" wrapText="1"/>
    </xf>
    <xf numFmtId="3" fontId="14" fillId="0" borderId="1" xfId="0" applyNumberFormat="1" applyFont="1" applyFill="1" applyBorder="1" applyAlignment="1">
      <alignment vertical="top" wrapText="1"/>
    </xf>
    <xf numFmtId="4" fontId="14" fillId="0" borderId="1" xfId="0" applyNumberFormat="1" applyFont="1" applyFill="1" applyBorder="1"/>
    <xf numFmtId="3" fontId="14" fillId="0" borderId="1" xfId="0" applyNumberFormat="1" applyFont="1" applyBorder="1" applyAlignment="1">
      <alignment horizontal="right" wrapText="1" indent="1"/>
    </xf>
    <xf numFmtId="3" fontId="14" fillId="0" borderId="2" xfId="0" applyNumberFormat="1" applyFont="1" applyBorder="1" applyAlignment="1">
      <alignment horizontal="right" wrapText="1" indent="1"/>
    </xf>
    <xf numFmtId="4" fontId="14" fillId="0" borderId="2" xfId="0" applyNumberFormat="1" applyFont="1" applyBorder="1" applyAlignment="1">
      <alignment horizontal="right" wrapText="1" indent="1"/>
    </xf>
    <xf numFmtId="0" fontId="21" fillId="0" borderId="0" xfId="0" applyFont="1"/>
    <xf numFmtId="164" fontId="16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Alignment="1">
      <alignment horizontal="right"/>
    </xf>
    <xf numFmtId="2" fontId="22" fillId="0" borderId="0" xfId="0" applyNumberFormat="1" applyFont="1" applyAlignment="1"/>
    <xf numFmtId="164" fontId="22" fillId="0" borderId="0" xfId="0" applyNumberFormat="1" applyFont="1"/>
    <xf numFmtId="4" fontId="22" fillId="0" borderId="0" xfId="0" applyNumberFormat="1" applyFont="1"/>
    <xf numFmtId="165" fontId="23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3" fontId="0" fillId="0" borderId="0" xfId="0" applyNumberFormat="1"/>
    <xf numFmtId="165" fontId="16" fillId="0" borderId="0" xfId="0" applyNumberFormat="1" applyFont="1"/>
    <xf numFmtId="165" fontId="22" fillId="0" borderId="0" xfId="0" applyNumberFormat="1" applyFont="1" applyBorder="1" applyAlignment="1">
      <alignment vertical="top" wrapText="1"/>
    </xf>
    <xf numFmtId="165" fontId="22" fillId="0" borderId="0" xfId="0" applyNumberFormat="1" applyFont="1"/>
    <xf numFmtId="7" fontId="22" fillId="0" borderId="0" xfId="0" applyNumberFormat="1" applyFont="1" applyBorder="1" applyAlignment="1">
      <alignment vertical="top" wrapText="1"/>
    </xf>
    <xf numFmtId="165" fontId="22" fillId="0" borderId="0" xfId="0" applyNumberFormat="1" applyFont="1" applyAlignment="1">
      <alignment horizontal="right"/>
    </xf>
    <xf numFmtId="3" fontId="14" fillId="0" borderId="11" xfId="0" applyNumberFormat="1" applyFont="1" applyBorder="1" applyAlignment="1">
      <alignment horizontal="right" wrapText="1" indent="1"/>
    </xf>
    <xf numFmtId="3" fontId="14" fillId="0" borderId="1" xfId="0" applyNumberFormat="1" applyFont="1" applyFill="1" applyBorder="1" applyAlignment="1">
      <alignment horizontal="right" indent="1"/>
    </xf>
    <xf numFmtId="3" fontId="14" fillId="0" borderId="6" xfId="0" applyNumberFormat="1" applyFont="1" applyFill="1" applyBorder="1" applyAlignment="1">
      <alignment horizontal="right" wrapText="1" indent="1"/>
    </xf>
    <xf numFmtId="3" fontId="14" fillId="0" borderId="1" xfId="0" applyNumberFormat="1" applyFont="1" applyFill="1" applyBorder="1" applyAlignment="1">
      <alignment horizontal="right" wrapText="1" indent="1"/>
    </xf>
    <xf numFmtId="4" fontId="14" fillId="0" borderId="1" xfId="0" applyNumberFormat="1" applyFont="1" applyBorder="1" applyAlignment="1">
      <alignment horizontal="right" wrapText="1" indent="1"/>
    </xf>
    <xf numFmtId="3" fontId="19" fillId="0" borderId="1" xfId="0" applyNumberFormat="1" applyFont="1" applyFill="1" applyBorder="1" applyAlignment="1">
      <alignment vertical="top"/>
    </xf>
    <xf numFmtId="3" fontId="19" fillId="0" borderId="1" xfId="0" applyNumberFormat="1" applyFont="1" applyFill="1" applyBorder="1" applyAlignment="1">
      <alignment horizontal="right" vertical="top" wrapText="1"/>
    </xf>
    <xf numFmtId="4" fontId="19" fillId="0" borderId="1" xfId="0" applyNumberFormat="1" applyFont="1" applyFill="1" applyBorder="1" applyAlignment="1">
      <alignment vertical="top" wrapText="1"/>
    </xf>
    <xf numFmtId="2" fontId="19" fillId="0" borderId="1" xfId="0" applyNumberFormat="1" applyFont="1" applyFill="1" applyBorder="1" applyAlignment="1">
      <alignment vertical="top" wrapText="1"/>
    </xf>
    <xf numFmtId="3" fontId="8" fillId="0" borderId="0" xfId="0" applyNumberFormat="1" applyFont="1"/>
    <xf numFmtId="3" fontId="19" fillId="0" borderId="0" xfId="0" applyNumberFormat="1" applyFont="1" applyBorder="1" applyAlignment="1">
      <alignment horizontal="right"/>
    </xf>
    <xf numFmtId="4" fontId="19" fillId="0" borderId="1" xfId="0" applyNumberFormat="1" applyFont="1" applyBorder="1"/>
    <xf numFmtId="3" fontId="14" fillId="0" borderId="13" xfId="1" applyNumberFormat="1" applyFont="1" applyBorder="1" applyAlignment="1">
      <alignment horizontal="right" vertical="top"/>
    </xf>
    <xf numFmtId="3" fontId="14" fillId="0" borderId="13" xfId="0" applyNumberFormat="1" applyFont="1" applyBorder="1" applyAlignment="1">
      <alignment horizontal="right" vertical="top"/>
    </xf>
    <xf numFmtId="0" fontId="14" fillId="0" borderId="13" xfId="0" applyFont="1" applyBorder="1" applyAlignment="1">
      <alignment horizontal="right" vertical="top"/>
    </xf>
    <xf numFmtId="3" fontId="14" fillId="0" borderId="1" xfId="0" applyNumberFormat="1" applyFont="1" applyBorder="1" applyAlignment="1">
      <alignment vertical="top"/>
    </xf>
    <xf numFmtId="4" fontId="14" fillId="0" borderId="1" xfId="0" applyNumberFormat="1" applyFont="1" applyBorder="1" applyAlignment="1">
      <alignment vertical="top" wrapText="1"/>
    </xf>
    <xf numFmtId="3" fontId="14" fillId="0" borderId="1" xfId="0" applyNumberFormat="1" applyFont="1" applyFill="1" applyBorder="1"/>
    <xf numFmtId="3" fontId="14" fillId="0" borderId="2" xfId="0" applyNumberFormat="1" applyFont="1" applyBorder="1" applyAlignment="1">
      <alignment vertical="top"/>
    </xf>
    <xf numFmtId="3" fontId="14" fillId="0" borderId="1" xfId="0" applyNumberFormat="1" applyFont="1" applyBorder="1" applyAlignment="1">
      <alignment horizontal="right" vertical="top"/>
    </xf>
    <xf numFmtId="4" fontId="14" fillId="0" borderId="13" xfId="0" applyNumberFormat="1" applyFont="1" applyBorder="1" applyAlignment="1">
      <alignment horizontal="right" vertical="top"/>
    </xf>
    <xf numFmtId="4" fontId="14" fillId="0" borderId="2" xfId="0" applyNumberFormat="1" applyFont="1" applyBorder="1" applyAlignment="1">
      <alignment vertical="top" wrapText="1"/>
    </xf>
    <xf numFmtId="3" fontId="24" fillId="0" borderId="4" xfId="0" applyNumberFormat="1" applyFont="1" applyBorder="1" applyAlignment="1">
      <alignment vertical="top" wrapText="1"/>
    </xf>
    <xf numFmtId="4" fontId="24" fillId="0" borderId="4" xfId="0" applyNumberFormat="1" applyFont="1" applyBorder="1" applyAlignment="1">
      <alignment vertical="top" wrapText="1"/>
    </xf>
    <xf numFmtId="2" fontId="24" fillId="0" borderId="4" xfId="0" applyNumberFormat="1" applyFont="1" applyBorder="1" applyAlignment="1">
      <alignment vertical="top" wrapText="1"/>
    </xf>
    <xf numFmtId="4" fontId="14" fillId="0" borderId="0" xfId="0" applyNumberFormat="1" applyFont="1" applyBorder="1"/>
    <xf numFmtId="3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/>
    <xf numFmtId="2" fontId="14" fillId="0" borderId="1" xfId="0" applyNumberFormat="1" applyFont="1" applyBorder="1"/>
    <xf numFmtId="3" fontId="14" fillId="0" borderId="0" xfId="0" applyNumberFormat="1" applyFont="1" applyAlignment="1">
      <alignment vertical="top"/>
    </xf>
    <xf numFmtId="3" fontId="24" fillId="0" borderId="4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14" fillId="0" borderId="0" xfId="0" applyNumberFormat="1" applyFont="1" applyBorder="1"/>
    <xf numFmtId="3" fontId="10" fillId="0" borderId="13" xfId="0" applyNumberFormat="1" applyFont="1" applyBorder="1" applyAlignment="1">
      <alignment horizontal="right" vertical="top"/>
    </xf>
    <xf numFmtId="2" fontId="10" fillId="0" borderId="13" xfId="0" applyNumberFormat="1" applyFont="1" applyBorder="1" applyAlignment="1">
      <alignment horizontal="right" vertical="top"/>
    </xf>
    <xf numFmtId="2" fontId="14" fillId="0" borderId="1" xfId="0" applyNumberFormat="1" applyFont="1" applyBorder="1" applyAlignment="1">
      <alignment horizontal="right" vertical="top" wrapText="1"/>
    </xf>
    <xf numFmtId="3" fontId="14" fillId="0" borderId="1" xfId="0" applyNumberFormat="1" applyFont="1" applyFill="1" applyBorder="1" applyAlignment="1">
      <alignment vertical="top"/>
    </xf>
    <xf numFmtId="3" fontId="14" fillId="0" borderId="1" xfId="0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 vertical="top"/>
    </xf>
    <xf numFmtId="3" fontId="9" fillId="0" borderId="1" xfId="0" applyNumberFormat="1" applyFont="1" applyFill="1" applyBorder="1"/>
    <xf numFmtId="0" fontId="10" fillId="0" borderId="13" xfId="0" applyFont="1" applyBorder="1" applyAlignment="1">
      <alignment horizontal="right" vertical="top"/>
    </xf>
    <xf numFmtId="2" fontId="14" fillId="0" borderId="1" xfId="0" applyNumberFormat="1" applyFont="1" applyFill="1" applyBorder="1"/>
    <xf numFmtId="2" fontId="14" fillId="0" borderId="0" xfId="0" applyNumberFormat="1" applyFont="1" applyBorder="1"/>
    <xf numFmtId="1" fontId="10" fillId="0" borderId="13" xfId="0" applyNumberFormat="1" applyFont="1" applyBorder="1" applyAlignment="1">
      <alignment horizontal="right" vertical="top"/>
    </xf>
    <xf numFmtId="1" fontId="14" fillId="0" borderId="1" xfId="0" applyNumberFormat="1" applyFont="1" applyFill="1" applyBorder="1"/>
    <xf numFmtId="1" fontId="14" fillId="0" borderId="1" xfId="0" applyNumberFormat="1" applyFont="1" applyBorder="1" applyAlignment="1">
      <alignment vertical="top" wrapText="1"/>
    </xf>
    <xf numFmtId="1" fontId="14" fillId="0" borderId="13" xfId="0" applyNumberFormat="1" applyFont="1" applyBorder="1" applyAlignment="1">
      <alignment horizontal="right" vertical="top"/>
    </xf>
    <xf numFmtId="1" fontId="14" fillId="0" borderId="1" xfId="0" applyNumberFormat="1" applyFont="1" applyFill="1" applyBorder="1" applyAlignment="1">
      <alignment vertical="top" wrapText="1"/>
    </xf>
    <xf numFmtId="1" fontId="24" fillId="0" borderId="4" xfId="0" applyNumberFormat="1" applyFont="1" applyBorder="1" applyAlignment="1">
      <alignment vertical="top" wrapText="1"/>
    </xf>
    <xf numFmtId="1" fontId="14" fillId="0" borderId="0" xfId="0" applyNumberFormat="1" applyFont="1"/>
    <xf numFmtId="1" fontId="14" fillId="0" borderId="1" xfId="0" applyNumberFormat="1" applyFont="1" applyBorder="1"/>
    <xf numFmtId="3" fontId="14" fillId="0" borderId="1" xfId="0" applyNumberFormat="1" applyFont="1" applyBorder="1" applyAlignment="1">
      <alignment horizontal="right" wrapText="1"/>
    </xf>
    <xf numFmtId="1" fontId="14" fillId="0" borderId="1" xfId="0" applyNumberFormat="1" applyFont="1" applyBorder="1" applyAlignment="1">
      <alignment horizontal="right" wrapText="1"/>
    </xf>
    <xf numFmtId="2" fontId="14" fillId="0" borderId="1" xfId="0" applyNumberFormat="1" applyFont="1" applyBorder="1" applyAlignment="1">
      <alignment horizontal="right" wrapText="1"/>
    </xf>
    <xf numFmtId="3" fontId="27" fillId="0" borderId="1" xfId="0" applyNumberFormat="1" applyFont="1" applyFill="1" applyBorder="1" applyAlignment="1">
      <alignment vertical="top"/>
    </xf>
    <xf numFmtId="3" fontId="27" fillId="0" borderId="0" xfId="0" applyNumberFormat="1" applyFont="1" applyFill="1" applyAlignment="1">
      <alignment vertical="top"/>
    </xf>
    <xf numFmtId="3" fontId="27" fillId="0" borderId="1" xfId="0" applyNumberFormat="1" applyFont="1" applyFill="1" applyBorder="1" applyAlignment="1">
      <alignment vertical="top" wrapText="1"/>
    </xf>
    <xf numFmtId="3" fontId="27" fillId="0" borderId="2" xfId="0" applyNumberFormat="1" applyFont="1" applyFill="1" applyBorder="1" applyAlignment="1">
      <alignment vertical="top"/>
    </xf>
    <xf numFmtId="1" fontId="27" fillId="0" borderId="1" xfId="0" applyNumberFormat="1" applyFont="1" applyFill="1" applyBorder="1" applyAlignment="1">
      <alignment vertical="top" wrapText="1"/>
    </xf>
    <xf numFmtId="2" fontId="27" fillId="0" borderId="1" xfId="0" applyNumberFormat="1" applyFont="1" applyFill="1" applyBorder="1" applyAlignment="1">
      <alignment vertical="top" wrapText="1"/>
    </xf>
    <xf numFmtId="4" fontId="27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horizontal="right" vertical="top" wrapText="1"/>
    </xf>
    <xf numFmtId="1" fontId="14" fillId="0" borderId="1" xfId="0" applyNumberFormat="1" applyFont="1" applyFill="1" applyBorder="1" applyAlignment="1">
      <alignment horizontal="right" vertical="top" wrapText="1"/>
    </xf>
    <xf numFmtId="2" fontId="14" fillId="0" borderId="1" xfId="0" applyNumberFormat="1" applyFont="1" applyFill="1" applyBorder="1" applyAlignment="1">
      <alignment horizontal="right" vertical="top" wrapText="1"/>
    </xf>
    <xf numFmtId="1" fontId="14" fillId="0" borderId="1" xfId="0" applyNumberFormat="1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horizontal="right" wrapText="1"/>
    </xf>
    <xf numFmtId="1" fontId="14" fillId="0" borderId="2" xfId="0" applyNumberFormat="1" applyFont="1" applyBorder="1" applyAlignment="1">
      <alignment horizontal="right" wrapText="1"/>
    </xf>
    <xf numFmtId="2" fontId="14" fillId="0" borderId="2" xfId="0" applyNumberFormat="1" applyFont="1" applyBorder="1" applyAlignment="1">
      <alignment horizontal="right" wrapText="1"/>
    </xf>
    <xf numFmtId="4" fontId="14" fillId="0" borderId="2" xfId="0" applyNumberFormat="1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wrapText="1"/>
    </xf>
    <xf numFmtId="1" fontId="14" fillId="0" borderId="1" xfId="0" applyNumberFormat="1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3" fontId="14" fillId="0" borderId="11" xfId="0" applyNumberFormat="1" applyFont="1" applyBorder="1" applyAlignment="1">
      <alignment wrapText="1"/>
    </xf>
    <xf numFmtId="3" fontId="14" fillId="0" borderId="2" xfId="0" applyNumberFormat="1" applyFont="1" applyBorder="1" applyAlignment="1">
      <alignment wrapText="1"/>
    </xf>
    <xf numFmtId="1" fontId="14" fillId="0" borderId="2" xfId="0" applyNumberFormat="1" applyFont="1" applyBorder="1" applyAlignment="1">
      <alignment wrapText="1"/>
    </xf>
    <xf numFmtId="2" fontId="14" fillId="0" borderId="2" xfId="0" applyNumberFormat="1" applyFont="1" applyBorder="1" applyAlignment="1">
      <alignment wrapText="1"/>
    </xf>
    <xf numFmtId="3" fontId="28" fillId="3" borderId="1" xfId="6" applyNumberFormat="1" applyFont="1" applyFill="1" applyBorder="1"/>
    <xf numFmtId="3" fontId="8" fillId="0" borderId="14" xfId="0" applyNumberFormat="1" applyFont="1" applyBorder="1" applyAlignment="1">
      <alignment vertical="top" wrapText="1"/>
    </xf>
    <xf numFmtId="3" fontId="8" fillId="0" borderId="1" xfId="0" applyNumberFormat="1" applyFont="1" applyBorder="1"/>
    <xf numFmtId="3" fontId="29" fillId="0" borderId="1" xfId="0" applyNumberFormat="1" applyFont="1" applyFill="1" applyBorder="1" applyAlignment="1">
      <alignment vertical="top"/>
    </xf>
    <xf numFmtId="3" fontId="29" fillId="0" borderId="1" xfId="0" applyNumberFormat="1" applyFont="1" applyFill="1" applyBorder="1" applyAlignment="1">
      <alignment vertical="top" wrapText="1"/>
    </xf>
    <xf numFmtId="3" fontId="29" fillId="0" borderId="1" xfId="0" applyNumberFormat="1" applyFont="1" applyBorder="1" applyAlignment="1">
      <alignment wrapText="1"/>
    </xf>
    <xf numFmtId="3" fontId="29" fillId="0" borderId="1" xfId="0" applyNumberFormat="1" applyFont="1" applyBorder="1" applyAlignment="1">
      <alignment horizontal="right" wrapText="1"/>
    </xf>
    <xf numFmtId="3" fontId="29" fillId="0" borderId="13" xfId="0" applyNumberFormat="1" applyFont="1" applyBorder="1" applyAlignment="1">
      <alignment horizontal="right" vertical="top"/>
    </xf>
    <xf numFmtId="3" fontId="29" fillId="3" borderId="1" xfId="0" applyNumberFormat="1" applyFont="1" applyFill="1" applyBorder="1"/>
    <xf numFmtId="0" fontId="29" fillId="3" borderId="1" xfId="0" applyFont="1" applyFill="1" applyBorder="1"/>
    <xf numFmtId="3" fontId="29" fillId="0" borderId="1" xfId="0" applyNumberFormat="1" applyFont="1" applyBorder="1" applyAlignment="1">
      <alignment vertical="top"/>
    </xf>
    <xf numFmtId="3" fontId="29" fillId="0" borderId="1" xfId="0" applyNumberFormat="1" applyFont="1" applyBorder="1" applyAlignment="1">
      <alignment vertical="top" wrapText="1"/>
    </xf>
    <xf numFmtId="3" fontId="29" fillId="0" borderId="1" xfId="0" applyNumberFormat="1" applyFont="1" applyBorder="1" applyAlignment="1">
      <alignment horizontal="right" vertical="top" wrapText="1"/>
    </xf>
    <xf numFmtId="3" fontId="29" fillId="0" borderId="1" xfId="0" applyNumberFormat="1" applyFont="1" applyBorder="1" applyAlignment="1">
      <alignment horizontal="right" vertical="top"/>
    </xf>
    <xf numFmtId="0" fontId="29" fillId="0" borderId="13" xfId="0" applyFont="1" applyBorder="1" applyAlignment="1">
      <alignment horizontal="right" vertical="top"/>
    </xf>
    <xf numFmtId="3" fontId="29" fillId="0" borderId="1" xfId="5" applyNumberFormat="1" applyFont="1" applyBorder="1" applyAlignment="1">
      <alignment horizontal="right" wrapText="1"/>
    </xf>
    <xf numFmtId="3" fontId="29" fillId="0" borderId="1" xfId="5" applyNumberFormat="1" applyFont="1" applyFill="1" applyBorder="1" applyAlignment="1">
      <alignment horizontal="right" vertical="top"/>
    </xf>
    <xf numFmtId="3" fontId="29" fillId="0" borderId="1" xfId="5" applyNumberFormat="1" applyFont="1" applyFill="1" applyBorder="1" applyAlignment="1">
      <alignment horizontal="right" vertical="top" wrapText="1"/>
    </xf>
    <xf numFmtId="3" fontId="29" fillId="0" borderId="1" xfId="0" applyNumberFormat="1" applyFont="1" applyBorder="1"/>
    <xf numFmtId="3" fontId="29" fillId="0" borderId="13" xfId="1" applyNumberFormat="1" applyFont="1" applyBorder="1" applyAlignment="1">
      <alignment horizontal="right" vertical="top"/>
    </xf>
    <xf numFmtId="3" fontId="29" fillId="0" borderId="1" xfId="0" applyNumberFormat="1" applyFont="1" applyFill="1" applyBorder="1" applyAlignment="1">
      <alignment horizontal="right" vertical="top" wrapText="1"/>
    </xf>
    <xf numFmtId="3" fontId="29" fillId="0" borderId="11" xfId="0" applyNumberFormat="1" applyFont="1" applyBorder="1" applyAlignment="1">
      <alignment wrapText="1"/>
    </xf>
    <xf numFmtId="3" fontId="30" fillId="0" borderId="14" xfId="0" applyNumberFormat="1" applyFont="1" applyBorder="1" applyAlignment="1">
      <alignment vertical="top"/>
    </xf>
    <xf numFmtId="3" fontId="30" fillId="0" borderId="9" xfId="0" applyNumberFormat="1" applyFont="1" applyBorder="1" applyAlignment="1">
      <alignment vertical="top"/>
    </xf>
    <xf numFmtId="3" fontId="30" fillId="0" borderId="14" xfId="0" applyNumberFormat="1" applyFont="1" applyBorder="1" applyAlignment="1">
      <alignment vertical="top" wrapText="1"/>
    </xf>
    <xf numFmtId="3" fontId="29" fillId="0" borderId="9" xfId="0" applyNumberFormat="1" applyFont="1" applyBorder="1"/>
    <xf numFmtId="3" fontId="29" fillId="0" borderId="9" xfId="0" applyNumberFormat="1" applyFont="1" applyBorder="1" applyAlignment="1">
      <alignment horizontal="right"/>
    </xf>
    <xf numFmtId="3" fontId="29" fillId="3" borderId="1" xfId="6" applyNumberFormat="1" applyFont="1" applyFill="1" applyBorder="1"/>
    <xf numFmtId="0" fontId="29" fillId="3" borderId="1" xfId="6" applyFont="1" applyFill="1" applyBorder="1"/>
    <xf numFmtId="3" fontId="29" fillId="0" borderId="2" xfId="0" applyNumberFormat="1" applyFont="1" applyFill="1" applyBorder="1" applyAlignment="1">
      <alignment vertical="top"/>
    </xf>
    <xf numFmtId="1" fontId="29" fillId="0" borderId="1" xfId="0" applyNumberFormat="1" applyFont="1" applyFill="1" applyBorder="1" applyAlignment="1">
      <alignment vertical="top" wrapText="1"/>
    </xf>
    <xf numFmtId="2" fontId="29" fillId="0" borderId="1" xfId="0" applyNumberFormat="1" applyFont="1" applyFill="1" applyBorder="1" applyAlignment="1">
      <alignment vertical="top" wrapText="1"/>
    </xf>
    <xf numFmtId="4" fontId="29" fillId="0" borderId="1" xfId="0" applyNumberFormat="1" applyFont="1" applyBorder="1" applyAlignment="1">
      <alignment vertical="top" wrapText="1"/>
    </xf>
    <xf numFmtId="1" fontId="29" fillId="0" borderId="1" xfId="0" applyNumberFormat="1" applyFont="1" applyBorder="1" applyAlignment="1">
      <alignment wrapText="1"/>
    </xf>
    <xf numFmtId="2" fontId="29" fillId="0" borderId="1" xfId="0" applyNumberFormat="1" applyFont="1" applyBorder="1" applyAlignment="1">
      <alignment wrapText="1"/>
    </xf>
    <xf numFmtId="1" fontId="29" fillId="0" borderId="13" xfId="0" applyNumberFormat="1" applyFont="1" applyBorder="1" applyAlignment="1">
      <alignment horizontal="right" vertical="top"/>
    </xf>
    <xf numFmtId="2" fontId="29" fillId="0" borderId="13" xfId="0" applyNumberFormat="1" applyFont="1" applyBorder="1" applyAlignment="1">
      <alignment horizontal="right" vertical="top"/>
    </xf>
    <xf numFmtId="3" fontId="29" fillId="3" borderId="1" xfId="4" applyNumberFormat="1" applyFont="1" applyFill="1" applyBorder="1"/>
    <xf numFmtId="0" fontId="29" fillId="3" borderId="1" xfId="4" applyFont="1" applyFill="1" applyBorder="1"/>
    <xf numFmtId="1" fontId="29" fillId="0" borderId="1" xfId="0" applyNumberFormat="1" applyFont="1" applyBorder="1" applyAlignment="1">
      <alignment vertical="top" wrapText="1"/>
    </xf>
    <xf numFmtId="2" fontId="29" fillId="0" borderId="1" xfId="0" applyNumberFormat="1" applyFont="1" applyBorder="1" applyAlignment="1">
      <alignment vertical="top" wrapText="1"/>
    </xf>
    <xf numFmtId="2" fontId="29" fillId="0" borderId="1" xfId="0" applyNumberFormat="1" applyFont="1" applyBorder="1" applyAlignment="1">
      <alignment horizontal="right" vertical="top" wrapText="1"/>
    </xf>
    <xf numFmtId="1" fontId="29" fillId="0" borderId="1" xfId="5" applyNumberFormat="1" applyFont="1" applyBorder="1" applyAlignment="1">
      <alignment horizontal="right" wrapText="1"/>
    </xf>
    <xf numFmtId="2" fontId="29" fillId="0" borderId="1" xfId="5" applyNumberFormat="1" applyFont="1" applyBorder="1" applyAlignment="1">
      <alignment horizontal="right" wrapText="1"/>
    </xf>
    <xf numFmtId="4" fontId="29" fillId="0" borderId="1" xfId="0" applyNumberFormat="1" applyFont="1" applyBorder="1" applyAlignment="1">
      <alignment horizontal="right" vertical="top" wrapText="1"/>
    </xf>
    <xf numFmtId="1" fontId="29" fillId="0" borderId="1" xfId="5" applyNumberFormat="1" applyFont="1" applyFill="1" applyBorder="1" applyAlignment="1">
      <alignment horizontal="right" vertical="top" wrapText="1"/>
    </xf>
    <xf numFmtId="2" fontId="29" fillId="0" borderId="1" xfId="5" applyNumberFormat="1" applyFont="1" applyFill="1" applyBorder="1" applyAlignment="1">
      <alignment horizontal="right" vertical="top" wrapText="1"/>
    </xf>
    <xf numFmtId="1" fontId="29" fillId="0" borderId="1" xfId="0" applyNumberFormat="1" applyFont="1" applyBorder="1" applyAlignment="1">
      <alignment horizontal="right" vertical="top" wrapText="1"/>
    </xf>
    <xf numFmtId="4" fontId="29" fillId="0" borderId="1" xfId="0" applyNumberFormat="1" applyFont="1" applyFill="1" applyBorder="1" applyAlignment="1">
      <alignment horizontal="right"/>
    </xf>
    <xf numFmtId="3" fontId="29" fillId="0" borderId="1" xfId="0" applyNumberFormat="1" applyFont="1" applyFill="1" applyBorder="1" applyAlignment="1">
      <alignment horizontal="right" vertical="top"/>
    </xf>
    <xf numFmtId="1" fontId="29" fillId="0" borderId="1" xfId="0" applyNumberFormat="1" applyFont="1" applyFill="1" applyBorder="1" applyAlignment="1">
      <alignment horizontal="right" vertical="top" wrapText="1"/>
    </xf>
    <xf numFmtId="2" fontId="29" fillId="0" borderId="1" xfId="0" applyNumberFormat="1" applyFont="1" applyFill="1" applyBorder="1" applyAlignment="1">
      <alignment horizontal="right" vertical="top" wrapText="1"/>
    </xf>
    <xf numFmtId="1" fontId="29" fillId="0" borderId="1" xfId="0" applyNumberFormat="1" applyFont="1" applyBorder="1" applyAlignment="1">
      <alignment horizontal="right" wrapText="1"/>
    </xf>
    <xf numFmtId="2" fontId="29" fillId="0" borderId="1" xfId="0" applyNumberFormat="1" applyFont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1" fontId="29" fillId="0" borderId="2" xfId="0" applyNumberFormat="1" applyFont="1" applyBorder="1" applyAlignment="1">
      <alignment horizontal="right" wrapText="1"/>
    </xf>
    <xf numFmtId="2" fontId="29" fillId="0" borderId="2" xfId="0" applyNumberFormat="1" applyFont="1" applyBorder="1" applyAlignment="1">
      <alignment horizontal="right" wrapText="1"/>
    </xf>
    <xf numFmtId="4" fontId="29" fillId="0" borderId="2" xfId="0" applyNumberFormat="1" applyFont="1" applyBorder="1" applyAlignment="1">
      <alignment horizontal="right" vertical="top" wrapText="1"/>
    </xf>
    <xf numFmtId="1" fontId="30" fillId="0" borderId="14" xfId="0" applyNumberFormat="1" applyFont="1" applyBorder="1" applyAlignment="1">
      <alignment vertical="top" wrapText="1"/>
    </xf>
    <xf numFmtId="2" fontId="30" fillId="0" borderId="14" xfId="0" applyNumberFormat="1" applyFont="1" applyBorder="1" applyAlignment="1">
      <alignment vertical="top" wrapText="1"/>
    </xf>
    <xf numFmtId="4" fontId="30" fillId="0" borderId="14" xfId="0" applyNumberFormat="1" applyFont="1" applyBorder="1" applyAlignment="1">
      <alignment vertical="top" wrapText="1"/>
    </xf>
    <xf numFmtId="1" fontId="29" fillId="0" borderId="1" xfId="0" applyNumberFormat="1" applyFont="1" applyBorder="1"/>
    <xf numFmtId="2" fontId="29" fillId="0" borderId="1" xfId="0" applyNumberFormat="1" applyFont="1" applyBorder="1"/>
    <xf numFmtId="4" fontId="29" fillId="0" borderId="1" xfId="0" applyNumberFormat="1" applyFont="1" applyBorder="1"/>
    <xf numFmtId="1" fontId="29" fillId="0" borderId="9" xfId="0" applyNumberFormat="1" applyFont="1" applyBorder="1"/>
    <xf numFmtId="2" fontId="29" fillId="0" borderId="9" xfId="0" applyNumberFormat="1" applyFont="1" applyBorder="1"/>
    <xf numFmtId="2" fontId="29" fillId="0" borderId="9" xfId="0" applyNumberFormat="1" applyFont="1" applyBorder="1" applyAlignment="1">
      <alignment horizontal="right"/>
    </xf>
    <xf numFmtId="4" fontId="29" fillId="0" borderId="10" xfId="0" applyNumberFormat="1" applyFont="1" applyBorder="1"/>
    <xf numFmtId="165" fontId="31" fillId="0" borderId="0" xfId="0" applyNumberFormat="1" applyFont="1"/>
    <xf numFmtId="0" fontId="31" fillId="0" borderId="0" xfId="0" applyFont="1"/>
    <xf numFmtId="4" fontId="31" fillId="0" borderId="0" xfId="0" applyNumberFormat="1" applyFont="1"/>
    <xf numFmtId="3" fontId="32" fillId="0" borderId="13" xfId="7" applyNumberFormat="1" applyFont="1" applyBorder="1" applyAlignment="1">
      <alignment horizontal="right" vertical="top"/>
    </xf>
    <xf numFmtId="1" fontId="32" fillId="0" borderId="13" xfId="7" applyNumberFormat="1" applyFont="1" applyBorder="1" applyAlignment="1">
      <alignment horizontal="right" vertical="top"/>
    </xf>
    <xf numFmtId="2" fontId="32" fillId="0" borderId="13" xfId="7" applyNumberFormat="1" applyFont="1" applyBorder="1" applyAlignment="1">
      <alignment horizontal="right" vertical="top"/>
    </xf>
    <xf numFmtId="3" fontId="10" fillId="0" borderId="13" xfId="10" applyNumberFormat="1" applyFont="1" applyBorder="1" applyAlignment="1">
      <alignment horizontal="right" vertical="top"/>
    </xf>
    <xf numFmtId="0" fontId="10" fillId="0" borderId="13" xfId="10" applyFont="1" applyBorder="1" applyAlignment="1">
      <alignment horizontal="right" vertical="top"/>
    </xf>
    <xf numFmtId="4" fontId="14" fillId="0" borderId="1" xfId="0" applyNumberFormat="1" applyFont="1" applyBorder="1" applyAlignment="1">
      <alignment wrapText="1"/>
    </xf>
    <xf numFmtId="2" fontId="29" fillId="3" borderId="1" xfId="6" applyNumberFormat="1" applyFont="1" applyFill="1" applyBorder="1"/>
    <xf numFmtId="2" fontId="29" fillId="3" borderId="1" xfId="4" applyNumberFormat="1" applyFont="1" applyFill="1" applyBorder="1"/>
    <xf numFmtId="0" fontId="16" fillId="0" borderId="0" xfId="0" applyFont="1"/>
    <xf numFmtId="0" fontId="8" fillId="0" borderId="0" xfId="0" applyFont="1"/>
    <xf numFmtId="3" fontId="34" fillId="3" borderId="1" xfId="6" applyNumberFormat="1" applyFont="1" applyFill="1" applyBorder="1"/>
    <xf numFmtId="0" fontId="7" fillId="0" borderId="0" xfId="0" applyFont="1"/>
    <xf numFmtId="3" fontId="35" fillId="0" borderId="15" xfId="0" applyNumberFormat="1" applyFont="1" applyBorder="1" applyAlignment="1">
      <alignment wrapText="1"/>
    </xf>
    <xf numFmtId="3" fontId="35" fillId="0" borderId="15" xfId="0" applyNumberFormat="1" applyFont="1" applyBorder="1" applyAlignment="1">
      <alignment horizontal="right" vertical="top" wrapText="1"/>
    </xf>
    <xf numFmtId="3" fontId="35" fillId="0" borderId="15" xfId="0" applyNumberFormat="1" applyFont="1" applyBorder="1" applyAlignment="1">
      <alignment vertical="top" wrapText="1"/>
    </xf>
    <xf numFmtId="1" fontId="35" fillId="0" borderId="15" xfId="0" applyNumberFormat="1" applyFont="1" applyBorder="1" applyAlignment="1">
      <alignment horizontal="right" vertical="top" wrapText="1"/>
    </xf>
    <xf numFmtId="2" fontId="35" fillId="0" borderId="15" xfId="0" applyNumberFormat="1" applyFont="1" applyBorder="1" applyAlignment="1">
      <alignment horizontal="right" vertical="top" wrapText="1"/>
    </xf>
    <xf numFmtId="0" fontId="8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3" fontId="29" fillId="4" borderId="13" xfId="0" applyNumberFormat="1" applyFont="1" applyFill="1" applyBorder="1" applyAlignment="1">
      <alignment horizontal="right" vertical="top"/>
    </xf>
    <xf numFmtId="3" fontId="29" fillId="4" borderId="1" xfId="0" applyNumberFormat="1" applyFont="1" applyFill="1" applyBorder="1" applyAlignment="1">
      <alignment horizontal="right" wrapText="1"/>
    </xf>
    <xf numFmtId="0" fontId="29" fillId="4" borderId="1" xfId="0" applyFont="1" applyFill="1" applyBorder="1"/>
    <xf numFmtId="3" fontId="29" fillId="4" borderId="1" xfId="0" applyNumberFormat="1" applyFont="1" applyFill="1" applyBorder="1" applyAlignment="1">
      <alignment horizontal="right"/>
    </xf>
    <xf numFmtId="3" fontId="29" fillId="4" borderId="1" xfId="0" applyNumberFormat="1" applyFont="1" applyFill="1" applyBorder="1" applyAlignment="1">
      <alignment horizontal="right" vertical="top" wrapText="1"/>
    </xf>
    <xf numFmtId="3" fontId="10" fillId="4" borderId="13" xfId="10" applyNumberFormat="1" applyFont="1" applyFill="1" applyBorder="1" applyAlignment="1">
      <alignment horizontal="right" vertical="top"/>
    </xf>
    <xf numFmtId="3" fontId="29" fillId="4" borderId="1" xfId="5" applyNumberFormat="1" applyFont="1" applyFill="1" applyBorder="1" applyAlignment="1">
      <alignment horizontal="right" wrapText="1"/>
    </xf>
    <xf numFmtId="3" fontId="29" fillId="4" borderId="1" xfId="5" applyNumberFormat="1" applyFont="1" applyFill="1" applyBorder="1" applyAlignment="1">
      <alignment horizontal="right" vertical="top" wrapText="1"/>
    </xf>
    <xf numFmtId="3" fontId="35" fillId="4" borderId="15" xfId="0" applyNumberFormat="1" applyFont="1" applyFill="1" applyBorder="1" applyAlignment="1">
      <alignment horizontal="right" vertical="top" wrapText="1"/>
    </xf>
    <xf numFmtId="3" fontId="32" fillId="4" borderId="13" xfId="7" applyNumberFormat="1" applyFont="1" applyFill="1" applyBorder="1" applyAlignment="1">
      <alignment horizontal="right" vertical="top"/>
    </xf>
    <xf numFmtId="0" fontId="29" fillId="4" borderId="13" xfId="0" applyFont="1" applyFill="1" applyBorder="1" applyAlignment="1">
      <alignment horizontal="right" vertical="top"/>
    </xf>
    <xf numFmtId="3" fontId="14" fillId="4" borderId="1" xfId="0" applyNumberFormat="1" applyFont="1" applyFill="1" applyBorder="1" applyAlignment="1">
      <alignment horizontal="right" wrapText="1"/>
    </xf>
    <xf numFmtId="3" fontId="30" fillId="4" borderId="14" xfId="0" applyNumberFormat="1" applyFont="1" applyFill="1" applyBorder="1" applyAlignment="1">
      <alignment vertical="top" wrapText="1"/>
    </xf>
    <xf numFmtId="3" fontId="29" fillId="4" borderId="1" xfId="0" applyNumberFormat="1" applyFont="1" applyFill="1" applyBorder="1"/>
    <xf numFmtId="3" fontId="29" fillId="4" borderId="9" xfId="0" applyNumberFormat="1" applyFont="1" applyFill="1" applyBorder="1"/>
    <xf numFmtId="0" fontId="29" fillId="4" borderId="1" xfId="6" applyFont="1" applyFill="1" applyBorder="1"/>
    <xf numFmtId="3" fontId="29" fillId="4" borderId="1" xfId="0" applyNumberFormat="1" applyFont="1" applyFill="1" applyBorder="1" applyAlignment="1">
      <alignment horizontal="right" vertical="top"/>
    </xf>
    <xf numFmtId="3" fontId="29" fillId="4" borderId="1" xfId="5" applyNumberFormat="1" applyFont="1" applyFill="1" applyBorder="1" applyAlignment="1">
      <alignment horizontal="right" vertical="top"/>
    </xf>
    <xf numFmtId="3" fontId="29" fillId="4" borderId="9" xfId="0" applyNumberFormat="1" applyFont="1" applyFill="1" applyBorder="1" applyAlignment="1">
      <alignment horizontal="right"/>
    </xf>
    <xf numFmtId="0" fontId="19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 vertical="top" wrapText="1"/>
    </xf>
    <xf numFmtId="0" fontId="9" fillId="4" borderId="1" xfId="0" applyFont="1" applyFill="1" applyBorder="1" applyAlignment="1">
      <alignment horizontal="right" vertical="top" wrapText="1"/>
    </xf>
    <xf numFmtId="3" fontId="29" fillId="4" borderId="2" xfId="0" applyNumberFormat="1" applyFont="1" applyFill="1" applyBorder="1" applyAlignment="1">
      <alignment horizontal="right" vertical="top"/>
    </xf>
    <xf numFmtId="3" fontId="29" fillId="4" borderId="1" xfId="4" applyNumberFormat="1" applyFont="1" applyFill="1" applyBorder="1" applyAlignment="1">
      <alignment horizontal="right"/>
    </xf>
    <xf numFmtId="3" fontId="30" fillId="4" borderId="14" xfId="0" applyNumberFormat="1" applyFont="1" applyFill="1" applyBorder="1" applyAlignment="1">
      <alignment horizontal="right" vertical="top" wrapText="1"/>
    </xf>
    <xf numFmtId="0" fontId="30" fillId="4" borderId="1" xfId="6" applyFont="1" applyFill="1" applyBorder="1" applyAlignment="1">
      <alignment horizontal="right"/>
    </xf>
    <xf numFmtId="0" fontId="19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vertical="top" wrapText="1"/>
    </xf>
    <xf numFmtId="0" fontId="9" fillId="4" borderId="16" xfId="0" applyFont="1" applyFill="1" applyBorder="1" applyAlignment="1">
      <alignment vertical="top" wrapText="1"/>
    </xf>
    <xf numFmtId="3" fontId="29" fillId="4" borderId="16" xfId="0" applyNumberFormat="1" applyFont="1" applyFill="1" applyBorder="1" applyAlignment="1">
      <alignment vertical="top" wrapText="1"/>
    </xf>
    <xf numFmtId="3" fontId="29" fillId="4" borderId="16" xfId="0" applyNumberFormat="1" applyFont="1" applyFill="1" applyBorder="1" applyAlignment="1">
      <alignment wrapText="1"/>
    </xf>
    <xf numFmtId="3" fontId="29" fillId="4" borderId="0" xfId="0" applyNumberFormat="1" applyFont="1" applyFill="1" applyBorder="1" applyAlignment="1">
      <alignment horizontal="right" vertical="top"/>
    </xf>
    <xf numFmtId="3" fontId="29" fillId="4" borderId="16" xfId="4" applyNumberFormat="1" applyFont="1" applyFill="1" applyBorder="1"/>
    <xf numFmtId="3" fontId="29" fillId="4" borderId="16" xfId="0" applyNumberFormat="1" applyFont="1" applyFill="1" applyBorder="1" applyAlignment="1">
      <alignment horizontal="right" vertical="top" wrapText="1"/>
    </xf>
    <xf numFmtId="3" fontId="29" fillId="4" borderId="17" xfId="0" applyNumberFormat="1" applyFont="1" applyFill="1" applyBorder="1" applyAlignment="1">
      <alignment horizontal="right" vertical="top"/>
    </xf>
    <xf numFmtId="3" fontId="29" fillId="4" borderId="16" xfId="5" applyNumberFormat="1" applyFont="1" applyFill="1" applyBorder="1" applyAlignment="1">
      <alignment horizontal="right" wrapText="1"/>
    </xf>
    <xf numFmtId="3" fontId="29" fillId="4" borderId="16" xfId="5" applyNumberFormat="1" applyFont="1" applyFill="1" applyBorder="1" applyAlignment="1">
      <alignment horizontal="right" vertical="top" wrapText="1"/>
    </xf>
    <xf numFmtId="3" fontId="35" fillId="4" borderId="16" xfId="0" applyNumberFormat="1" applyFont="1" applyFill="1" applyBorder="1" applyAlignment="1">
      <alignment horizontal="right" vertical="top" wrapText="1"/>
    </xf>
    <xf numFmtId="3" fontId="14" fillId="4" borderId="16" xfId="0" applyNumberFormat="1" applyFont="1" applyFill="1" applyBorder="1" applyAlignment="1">
      <alignment wrapText="1"/>
    </xf>
    <xf numFmtId="3" fontId="29" fillId="4" borderId="16" xfId="0" applyNumberFormat="1" applyFont="1" applyFill="1" applyBorder="1" applyAlignment="1">
      <alignment horizontal="right" wrapText="1"/>
    </xf>
    <xf numFmtId="3" fontId="29" fillId="4" borderId="2" xfId="0" applyNumberFormat="1" applyFont="1" applyFill="1" applyBorder="1" applyAlignment="1">
      <alignment horizontal="right" wrapText="1"/>
    </xf>
    <xf numFmtId="3" fontId="29" fillId="4" borderId="16" xfId="0" applyNumberFormat="1" applyFont="1" applyFill="1" applyBorder="1"/>
    <xf numFmtId="3" fontId="29" fillId="4" borderId="16" xfId="6" applyNumberFormat="1" applyFont="1" applyFill="1" applyBorder="1"/>
    <xf numFmtId="3" fontId="32" fillId="4" borderId="17" xfId="7" applyNumberFormat="1" applyFont="1" applyFill="1" applyBorder="1" applyAlignment="1">
      <alignment horizontal="right" vertical="top"/>
    </xf>
    <xf numFmtId="0" fontId="8" fillId="0" borderId="0" xfId="0" applyFont="1"/>
    <xf numFmtId="0" fontId="16" fillId="0" borderId="0" xfId="0" applyFont="1"/>
    <xf numFmtId="3" fontId="29" fillId="4" borderId="1" xfId="6" applyNumberFormat="1" applyFont="1" applyFill="1" applyBorder="1"/>
    <xf numFmtId="4" fontId="29" fillId="0" borderId="10" xfId="0" applyNumberFormat="1" applyFont="1" applyBorder="1" applyAlignment="1">
      <alignment horizontal="right"/>
    </xf>
    <xf numFmtId="165" fontId="0" fillId="0" borderId="0" xfId="0" applyNumberFormat="1"/>
    <xf numFmtId="3" fontId="29" fillId="4" borderId="16" xfId="18" applyNumberFormat="1" applyFont="1" applyFill="1" applyBorder="1" applyAlignment="1">
      <alignment horizontal="right" vertical="top"/>
    </xf>
    <xf numFmtId="3" fontId="29" fillId="0" borderId="16" xfId="18" applyNumberFormat="1" applyFont="1" applyFill="1" applyBorder="1" applyAlignment="1">
      <alignment horizontal="right" vertical="top" wrapText="1"/>
    </xf>
    <xf numFmtId="1" fontId="29" fillId="0" borderId="16" xfId="18" applyNumberFormat="1" applyFont="1" applyFill="1" applyBorder="1" applyAlignment="1">
      <alignment horizontal="right" vertical="top" wrapText="1"/>
    </xf>
    <xf numFmtId="2" fontId="29" fillId="0" borderId="16" xfId="18" applyNumberFormat="1" applyFont="1" applyFill="1" applyBorder="1" applyAlignment="1">
      <alignment horizontal="right" vertical="top" wrapText="1"/>
    </xf>
    <xf numFmtId="0" fontId="16" fillId="0" borderId="0" xfId="0" applyFont="1"/>
    <xf numFmtId="0" fontId="8" fillId="0" borderId="0" xfId="0" applyFont="1"/>
  </cellXfs>
  <cellStyles count="22">
    <cellStyle name="Komma" xfId="1" builtinId="3"/>
    <cellStyle name="Komma 2" xfId="2"/>
    <cellStyle name="Komma 3" xfId="3"/>
    <cellStyle name="Komma 4" xfId="8"/>
    <cellStyle name="Standard" xfId="0" builtinId="0"/>
    <cellStyle name="Standard 10" xfId="13"/>
    <cellStyle name="Standard 11" xfId="18"/>
    <cellStyle name="Standard 2" xfId="4"/>
    <cellStyle name="Standard 2 2" xfId="14"/>
    <cellStyle name="Standard 3" xfId="5"/>
    <cellStyle name="Standard 3 2" xfId="16"/>
    <cellStyle name="Standard 3 3" xfId="20"/>
    <cellStyle name="Standard 4" xfId="6"/>
    <cellStyle name="Standard 5" xfId="7"/>
    <cellStyle name="Standard 5 2" xfId="17"/>
    <cellStyle name="Standard 5 3" xfId="21"/>
    <cellStyle name="Standard 6" xfId="9"/>
    <cellStyle name="Standard 7" xfId="10"/>
    <cellStyle name="Standard 7 2" xfId="15"/>
    <cellStyle name="Standard 7 3" xfId="19"/>
    <cellStyle name="Standard 8" xfId="11"/>
    <cellStyle name="Standard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Etatentwicklung</a:t>
            </a:r>
          </a:p>
        </c:rich>
      </c:tx>
      <c:layout>
        <c:manualLayout>
          <c:xMode val="edge"/>
          <c:yMode val="edge"/>
          <c:x val="0.41420910993720722"/>
          <c:y val="3.3078882381081677E-2"/>
        </c:manualLayout>
      </c:layout>
      <c:overlay val="0"/>
      <c:spPr>
        <a:noFill/>
        <a:ln w="25400">
          <a:noFill/>
        </a:ln>
      </c:spPr>
    </c:title>
    <c:autoTitleDeleted val="0"/>
    <c:view3D>
      <c:rotX val="19"/>
      <c:hPercent val="52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691601123862902"/>
          <c:y val="0.131663886841731"/>
          <c:w val="0.60627589598925202"/>
          <c:h val="0.781172424589556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Etatentwicklung!$A$4</c:f>
              <c:strCache>
                <c:ptCount val="1"/>
                <c:pt idx="0">
                  <c:v>Etatentwicklung (17 FHBs)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Etatentwicklung!$B$3:$R$3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Etatentwicklung!$B$4:$R$4</c:f>
              <c:numCache>
                <c:formatCode>#,##0.00\ "€"</c:formatCode>
                <c:ptCount val="17"/>
                <c:pt idx="0">
                  <c:v>2949278</c:v>
                </c:pt>
                <c:pt idx="1">
                  <c:v>3343457</c:v>
                </c:pt>
                <c:pt idx="2">
                  <c:v>3067228</c:v>
                </c:pt>
                <c:pt idx="3">
                  <c:v>3323042</c:v>
                </c:pt>
                <c:pt idx="4">
                  <c:v>2635544</c:v>
                </c:pt>
                <c:pt idx="5" formatCode="&quot;€&quot;#,##0.00_);\(&quot;€&quot;#,##0.00\)">
                  <c:v>2773440</c:v>
                </c:pt>
                <c:pt idx="6">
                  <c:v>2844104</c:v>
                </c:pt>
                <c:pt idx="7">
                  <c:v>4253300</c:v>
                </c:pt>
                <c:pt idx="8">
                  <c:v>5054068</c:v>
                </c:pt>
                <c:pt idx="9">
                  <c:v>5358903</c:v>
                </c:pt>
                <c:pt idx="10">
                  <c:v>5210750</c:v>
                </c:pt>
                <c:pt idx="11">
                  <c:v>6377849</c:v>
                </c:pt>
                <c:pt idx="12">
                  <c:v>7197072</c:v>
                </c:pt>
                <c:pt idx="13">
                  <c:v>5868687</c:v>
                </c:pt>
                <c:pt idx="14">
                  <c:v>7030286.4100000001</c:v>
                </c:pt>
                <c:pt idx="15">
                  <c:v>7736453</c:v>
                </c:pt>
                <c:pt idx="16">
                  <c:v>7433893</c:v>
                </c:pt>
              </c:numCache>
            </c:numRef>
          </c:val>
        </c:ser>
        <c:ser>
          <c:idx val="1"/>
          <c:order val="1"/>
          <c:tx>
            <c:strRef>
              <c:f>Etatentwicklung!$A$5</c:f>
              <c:strCache>
                <c:ptCount val="1"/>
                <c:pt idx="0">
                  <c:v>Etatentw. alte FHBs (10 FHBs)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Etatentwicklung!$B$3:$R$3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Etatentwicklung!$B$5:$R$5</c:f>
              <c:numCache>
                <c:formatCode>#,##0.00\ "€"</c:formatCode>
                <c:ptCount val="17"/>
                <c:pt idx="0">
                  <c:v>1782877</c:v>
                </c:pt>
                <c:pt idx="1">
                  <c:v>2167242</c:v>
                </c:pt>
                <c:pt idx="2">
                  <c:v>1972693</c:v>
                </c:pt>
                <c:pt idx="3">
                  <c:v>1658111</c:v>
                </c:pt>
                <c:pt idx="4">
                  <c:v>1275576</c:v>
                </c:pt>
                <c:pt idx="5">
                  <c:v>1442580</c:v>
                </c:pt>
                <c:pt idx="6">
                  <c:v>1431222</c:v>
                </c:pt>
                <c:pt idx="7">
                  <c:v>2859154</c:v>
                </c:pt>
                <c:pt idx="8">
                  <c:v>3625372</c:v>
                </c:pt>
                <c:pt idx="9">
                  <c:v>3946645</c:v>
                </c:pt>
                <c:pt idx="10">
                  <c:v>3649127</c:v>
                </c:pt>
                <c:pt idx="11">
                  <c:v>4743187</c:v>
                </c:pt>
                <c:pt idx="12">
                  <c:v>5412772</c:v>
                </c:pt>
                <c:pt idx="13">
                  <c:v>4159319</c:v>
                </c:pt>
                <c:pt idx="14">
                  <c:v>5022355.41</c:v>
                </c:pt>
                <c:pt idx="15">
                  <c:v>5473840</c:v>
                </c:pt>
                <c:pt idx="16">
                  <c:v>5228927</c:v>
                </c:pt>
              </c:numCache>
            </c:numRef>
          </c:val>
        </c:ser>
        <c:ser>
          <c:idx val="2"/>
          <c:order val="2"/>
          <c:tx>
            <c:strRef>
              <c:f>Etatentwicklung!$A$6</c:f>
              <c:strCache>
                <c:ptCount val="1"/>
                <c:pt idx="0">
                  <c:v>Studienzuschüsse Erwerbung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Etatentwicklung!$B$3:$R$3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Etatentwicklung!$B$6:$R$6</c:f>
              <c:numCache>
                <c:formatCode>#,##0.00\ "€"</c:formatCode>
                <c:ptCount val="17"/>
                <c:pt idx="7">
                  <c:v>1385084</c:v>
                </c:pt>
                <c:pt idx="8">
                  <c:v>2460401</c:v>
                </c:pt>
                <c:pt idx="9">
                  <c:v>2837617</c:v>
                </c:pt>
                <c:pt idx="10">
                  <c:v>2809073.0799999996</c:v>
                </c:pt>
                <c:pt idx="11">
                  <c:v>3236304</c:v>
                </c:pt>
                <c:pt idx="12">
                  <c:v>3996739</c:v>
                </c:pt>
                <c:pt idx="13">
                  <c:v>2045894</c:v>
                </c:pt>
                <c:pt idx="14">
                  <c:v>2321330</c:v>
                </c:pt>
                <c:pt idx="15">
                  <c:v>2783578</c:v>
                </c:pt>
                <c:pt idx="16">
                  <c:v>2780990</c:v>
                </c:pt>
              </c:numCache>
            </c:numRef>
          </c:val>
        </c:ser>
        <c:ser>
          <c:idx val="3"/>
          <c:order val="3"/>
          <c:tx>
            <c:strRef>
              <c:f>Etatentwicklung!$A$7</c:f>
              <c:strCache>
                <c:ptCount val="1"/>
                <c:pt idx="0">
                  <c:v>Ausgaben f. elektron. Medien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Etatentwicklung!$B$3:$R$3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Etatentwicklung!$B$7:$R$7</c:f>
              <c:numCache>
                <c:formatCode>#,##0.00\ "€"</c:formatCode>
                <c:ptCount val="17"/>
                <c:pt idx="15">
                  <c:v>4207538</c:v>
                </c:pt>
                <c:pt idx="16">
                  <c:v>4250611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538560"/>
        <c:axId val="194538952"/>
        <c:axId val="0"/>
      </c:bar3DChart>
      <c:catAx>
        <c:axId val="1945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538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538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\ &quot;€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538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267154866338593"/>
          <c:y val="1.2722547612582909E-2"/>
          <c:w val="0.14524743429139211"/>
          <c:h val="0.21901089949963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Versorgungsgrad</a:t>
            </a:r>
          </a:p>
        </c:rich>
      </c:tx>
      <c:layout>
        <c:manualLayout>
          <c:xMode val="edge"/>
          <c:yMode val="edge"/>
          <c:x val="0.40252452526858951"/>
          <c:y val="3.20197139171784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7138849929873771E-2"/>
          <c:y val="0.10837451457449124"/>
          <c:w val="0.86956521739130432"/>
          <c:h val="0.788178287814481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Versorgungsgrad!$A$4</c:f>
              <c:strCache>
                <c:ptCount val="1"/>
                <c:pt idx="0">
                  <c:v>Versorgungsgrad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Versorgungsgrad!$B$3:$R$3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Versorgungsgrad!$B$4:$R$4</c:f>
              <c:numCache>
                <c:formatCode>0.00</c:formatCode>
                <c:ptCount val="17"/>
                <c:pt idx="0">
                  <c:v>65.89240152818428</c:v>
                </c:pt>
                <c:pt idx="1">
                  <c:v>66.886530497929456</c:v>
                </c:pt>
                <c:pt idx="2">
                  <c:v>56.953449076223194</c:v>
                </c:pt>
                <c:pt idx="3">
                  <c:v>60.18869633257502</c:v>
                </c:pt>
                <c:pt idx="4">
                  <c:v>44.45174565694046</c:v>
                </c:pt>
                <c:pt idx="5">
                  <c:v>44.785634698919694</c:v>
                </c:pt>
                <c:pt idx="6" formatCode="#,##0.00\ _€">
                  <c:v>45.702792942744082</c:v>
                </c:pt>
                <c:pt idx="7">
                  <c:v>62.151854341409241</c:v>
                </c:pt>
                <c:pt idx="8" formatCode="#,##0.00">
                  <c:v>69.473635014020999</c:v>
                </c:pt>
                <c:pt idx="9" formatCode="#,##0.00">
                  <c:v>63.401713143168131</c:v>
                </c:pt>
                <c:pt idx="10" formatCode="#,##0.00">
                  <c:v>59.856525834539482</c:v>
                </c:pt>
                <c:pt idx="11" formatCode="#,##0.00">
                  <c:v>66.29642834868298</c:v>
                </c:pt>
                <c:pt idx="12" formatCode="#,##0.00">
                  <c:v>69.515434841401685</c:v>
                </c:pt>
                <c:pt idx="13" formatCode="#,##0.00">
                  <c:v>53.300821942691066</c:v>
                </c:pt>
                <c:pt idx="14" formatCode="#,##0.00">
                  <c:v>49.748454076811747</c:v>
                </c:pt>
                <c:pt idx="15" formatCode="#,##0.00">
                  <c:v>66.183491026057794</c:v>
                </c:pt>
                <c:pt idx="16" formatCode="#,##0.00">
                  <c:v>67.026959038491015</c:v>
                </c:pt>
              </c:numCache>
            </c:numRef>
          </c:val>
        </c:ser>
        <c:ser>
          <c:idx val="1"/>
          <c:order val="1"/>
          <c:tx>
            <c:strRef>
              <c:f>Versorgungsgrad!$A$5</c:f>
              <c:strCache>
                <c:ptCount val="1"/>
                <c:pt idx="0">
                  <c:v>V-grad alte FHBs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Versorgungsgrad!$B$3:$R$3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Versorgungsgrad!$B$5:$R$5</c:f>
              <c:numCache>
                <c:formatCode>0.00</c:formatCode>
                <c:ptCount val="17"/>
                <c:pt idx="0">
                  <c:v>45.548949977006792</c:v>
                </c:pt>
                <c:pt idx="1">
                  <c:v>50.893340221679502</c:v>
                </c:pt>
                <c:pt idx="2">
                  <c:v>43.445645949874468</c:v>
                </c:pt>
                <c:pt idx="3">
                  <c:v>36.458907317459307</c:v>
                </c:pt>
                <c:pt idx="4">
                  <c:v>26.572839197550152</c:v>
                </c:pt>
                <c:pt idx="5">
                  <c:v>28.770754180752085</c:v>
                </c:pt>
                <c:pt idx="6" formatCode="#,##0.00\ _€">
                  <c:v>29.019146827488772</c:v>
                </c:pt>
                <c:pt idx="7">
                  <c:v>53.572306539254264</c:v>
                </c:pt>
                <c:pt idx="8" formatCode="#,##0.00">
                  <c:v>64.781587834819433</c:v>
                </c:pt>
                <c:pt idx="9" formatCode="#,##0.00">
                  <c:v>59.977584267955379</c:v>
                </c:pt>
                <c:pt idx="10" formatCode="#,##0.00">
                  <c:v>54.565569112985223</c:v>
                </c:pt>
                <c:pt idx="11" formatCode="#,##0.00">
                  <c:v>64.345809479881709</c:v>
                </c:pt>
                <c:pt idx="12" formatCode="#,##0.00">
                  <c:v>68.699590044295519</c:v>
                </c:pt>
                <c:pt idx="13" formatCode="#,##0.00">
                  <c:v>49.748454076811747</c:v>
                </c:pt>
                <c:pt idx="14" formatCode="#,##0.00">
                  <c:v>57.863237323870642</c:v>
                </c:pt>
                <c:pt idx="15" formatCode="#,##0.00">
                  <c:v>62.033544877606531</c:v>
                </c:pt>
                <c:pt idx="16" formatCode="#,##0.00">
                  <c:v>63.916280604823427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539736"/>
        <c:axId val="194540128"/>
        <c:axId val="0"/>
      </c:bar3DChart>
      <c:catAx>
        <c:axId val="19453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54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540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4539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80213258194545"/>
          <c:y val="1.5575278029121667E-2"/>
          <c:w val="0.17671803648034667"/>
          <c:h val="0.10591122319978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1857374</xdr:colOff>
      <xdr:row>11</xdr:row>
      <xdr:rowOff>19050</xdr:rowOff>
    </xdr:from>
    <xdr:to>
      <xdr:col>15</xdr:col>
      <xdr:colOff>352425</xdr:colOff>
      <xdr:row>35</xdr:row>
      <xdr:rowOff>0</xdr:rowOff>
    </xdr:to>
    <xdr:graphicFrame macro="">
      <xdr:nvGraphicFramePr>
        <xdr:cNvPr id="209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15</xdr:col>
      <xdr:colOff>161925</xdr:colOff>
      <xdr:row>34</xdr:row>
      <xdr:rowOff>28575</xdr:rowOff>
    </xdr:to>
    <xdr:graphicFrame macro="">
      <xdr:nvGraphicFramePr>
        <xdr:cNvPr id="107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A36" sqref="A36"/>
    </sheetView>
  </sheetViews>
  <sheetFormatPr baseColWidth="10" defaultRowHeight="12.75" x14ac:dyDescent="0.2"/>
  <cols>
    <col min="1" max="1" width="28" bestFit="1" customWidth="1"/>
    <col min="2" max="6" width="13.28515625" bestFit="1" customWidth="1"/>
    <col min="7" max="7" width="14.42578125" bestFit="1" customWidth="1"/>
    <col min="8" max="8" width="14.28515625" bestFit="1" customWidth="1"/>
    <col min="9" max="18" width="13.28515625" bestFit="1" customWidth="1"/>
  </cols>
  <sheetData>
    <row r="1" spans="1:19" x14ac:dyDescent="0.2">
      <c r="A1" s="358" t="s">
        <v>147</v>
      </c>
      <c r="B1" s="358"/>
      <c r="C1" s="358"/>
      <c r="D1" s="45"/>
      <c r="E1" s="45"/>
      <c r="F1" s="45"/>
      <c r="G1" s="45"/>
    </row>
    <row r="3" spans="1:19" x14ac:dyDescent="0.2">
      <c r="A3" s="45"/>
      <c r="B3" s="45">
        <v>2000</v>
      </c>
      <c r="C3" s="45">
        <v>2001</v>
      </c>
      <c r="D3" s="45">
        <v>2002</v>
      </c>
      <c r="E3" s="45">
        <v>2003</v>
      </c>
      <c r="F3" s="45">
        <v>2004</v>
      </c>
      <c r="G3" s="45">
        <v>2005</v>
      </c>
      <c r="H3" s="45">
        <v>2006</v>
      </c>
      <c r="I3" s="45">
        <v>2007</v>
      </c>
      <c r="J3" s="45">
        <v>2008</v>
      </c>
      <c r="K3" s="45">
        <v>2009</v>
      </c>
      <c r="L3" s="45">
        <v>2010</v>
      </c>
      <c r="M3" s="45">
        <v>2011</v>
      </c>
      <c r="N3" s="45">
        <v>2012</v>
      </c>
      <c r="O3" s="45">
        <v>2013</v>
      </c>
      <c r="P3" s="45">
        <v>2014</v>
      </c>
      <c r="Q3" s="294">
        <v>2015</v>
      </c>
      <c r="R3" s="350">
        <v>2016</v>
      </c>
    </row>
    <row r="4" spans="1:19" x14ac:dyDescent="0.2">
      <c r="A4" s="130" t="s">
        <v>114</v>
      </c>
      <c r="B4" s="131">
        <f>Eckdaten_2000!D23</f>
        <v>2949278</v>
      </c>
      <c r="C4" s="132">
        <f>Eckdaten_2001!D23</f>
        <v>3343457</v>
      </c>
      <c r="D4" s="132">
        <f>Eckdaten_2002!D23</f>
        <v>3067228</v>
      </c>
      <c r="E4" s="132">
        <f>Eckdaten_2003!D23</f>
        <v>3323042</v>
      </c>
      <c r="F4" s="132">
        <f>Eckdaten_2004!D23</f>
        <v>2635544</v>
      </c>
      <c r="G4" s="133">
        <f>Eckdaten_2005!D23</f>
        <v>2773440</v>
      </c>
      <c r="H4" s="131">
        <f>Eckdaten_2006!D23</f>
        <v>2844104</v>
      </c>
      <c r="I4" s="132">
        <f>Eckdaten_2007!J23</f>
        <v>4253300</v>
      </c>
      <c r="J4" s="132">
        <f>Eckdaten_2008!J23</f>
        <v>5054068</v>
      </c>
      <c r="K4" s="132">
        <f>Eckdaten_2009!J23</f>
        <v>5358903</v>
      </c>
      <c r="L4" s="283">
        <f>Eckdaten_2010!J23</f>
        <v>5210750</v>
      </c>
      <c r="M4" s="283">
        <f>Eckdaten_2011!J23</f>
        <v>6377849</v>
      </c>
      <c r="N4" s="283">
        <f>Eckdaten_2012!J23</f>
        <v>7197072</v>
      </c>
      <c r="O4" s="283">
        <f>Eckdaten_2013!J23</f>
        <v>5868687</v>
      </c>
      <c r="P4" s="283">
        <f>Eckdaten_2014!J23</f>
        <v>7030286.4100000001</v>
      </c>
      <c r="Q4" s="283">
        <f>Eckdaten_2015!J23</f>
        <v>7736453</v>
      </c>
      <c r="R4" s="283">
        <f>Eckdaten_2016!$J$23</f>
        <v>7433893</v>
      </c>
      <c r="S4" s="353"/>
    </row>
    <row r="5" spans="1:19" x14ac:dyDescent="0.2">
      <c r="A5" s="130" t="s">
        <v>115</v>
      </c>
      <c r="B5" s="132">
        <f>Eckdaten_2000!D24</f>
        <v>1782877</v>
      </c>
      <c r="C5" s="132">
        <f>Eckdaten_2001!D24</f>
        <v>2167242</v>
      </c>
      <c r="D5" s="132">
        <f>Eckdaten_2002!D24</f>
        <v>1972693</v>
      </c>
      <c r="E5" s="134">
        <f>Eckdaten_2003!D24</f>
        <v>1658111</v>
      </c>
      <c r="F5" s="132">
        <f>Eckdaten_2004!D24</f>
        <v>1275576</v>
      </c>
      <c r="G5" s="132">
        <f>Eckdaten_2005!D24</f>
        <v>1442580</v>
      </c>
      <c r="H5" s="132">
        <f>Eckdaten_2006!D24</f>
        <v>1431222</v>
      </c>
      <c r="I5" s="132">
        <f>Eckdaten_2007!J24</f>
        <v>2859154</v>
      </c>
      <c r="J5" s="132">
        <f>Eckdaten_2008!J24</f>
        <v>3625372</v>
      </c>
      <c r="K5" s="132">
        <f>Eckdaten_2009!J24</f>
        <v>3946645</v>
      </c>
      <c r="L5" s="283">
        <f>Eckdaten_2010!J24</f>
        <v>3649127</v>
      </c>
      <c r="M5" s="283">
        <f>Eckdaten_2011!J24</f>
        <v>4743187</v>
      </c>
      <c r="N5" s="283">
        <f>Eckdaten_2012!J24</f>
        <v>5412772</v>
      </c>
      <c r="O5" s="283">
        <f>Eckdaten_2013!J24</f>
        <v>4159319</v>
      </c>
      <c r="P5" s="283">
        <f>Eckdaten_2014!J24</f>
        <v>5022355.41</v>
      </c>
      <c r="Q5" s="283">
        <f>Eckdaten_2015!J24</f>
        <v>5473840</v>
      </c>
      <c r="R5" s="283">
        <f>Eckdaten_2016!$J$24</f>
        <v>5228927</v>
      </c>
      <c r="S5" s="353"/>
    </row>
    <row r="6" spans="1:19" x14ac:dyDescent="0.2">
      <c r="A6" s="130" t="s">
        <v>136</v>
      </c>
      <c r="B6" s="132"/>
      <c r="C6" s="132"/>
      <c r="D6" s="132"/>
      <c r="E6" s="134"/>
      <c r="F6" s="132"/>
      <c r="G6" s="132"/>
      <c r="H6" s="132"/>
      <c r="I6" s="132">
        <f>Eckdaten_2007!K23</f>
        <v>1385084</v>
      </c>
      <c r="J6" s="132">
        <f>Eckdaten_2008!K23</f>
        <v>2460401</v>
      </c>
      <c r="K6" s="132">
        <f>Eckdaten_2009!K23</f>
        <v>2837617</v>
      </c>
      <c r="L6" s="283">
        <f>Eckdaten_2010!K23</f>
        <v>2809073.0799999996</v>
      </c>
      <c r="M6" s="283">
        <f>Eckdaten_2011!K23</f>
        <v>3236304</v>
      </c>
      <c r="N6" s="283">
        <f>Eckdaten_2012!K23</f>
        <v>3996739</v>
      </c>
      <c r="O6" s="283">
        <f>Eckdaten_2013!K23</f>
        <v>2045894</v>
      </c>
      <c r="P6" s="283">
        <f>Eckdaten_2014!K23</f>
        <v>2321330</v>
      </c>
      <c r="Q6" s="283">
        <f>Eckdaten_2015!K23</f>
        <v>2783578</v>
      </c>
      <c r="R6" s="283">
        <f>Eckdaten_2016!$K$23</f>
        <v>2780990</v>
      </c>
      <c r="S6" s="353"/>
    </row>
    <row r="7" spans="1:19" x14ac:dyDescent="0.2">
      <c r="A7" s="130" t="s">
        <v>145</v>
      </c>
      <c r="B7" s="132"/>
      <c r="C7" s="132"/>
      <c r="D7" s="132"/>
      <c r="E7" s="134"/>
      <c r="F7" s="132"/>
      <c r="G7" s="132"/>
      <c r="H7" s="132"/>
      <c r="I7" s="132"/>
      <c r="J7" s="132"/>
      <c r="K7" s="132"/>
      <c r="L7" s="283"/>
      <c r="M7" s="283"/>
      <c r="N7" s="283"/>
      <c r="O7" s="283"/>
      <c r="P7" s="283"/>
      <c r="Q7" s="283">
        <f>Eckdaten_2015!$I$23</f>
        <v>4207538</v>
      </c>
      <c r="R7" s="283">
        <f>Eckdaten_2016!$I$23</f>
        <v>4250611</v>
      </c>
      <c r="S7" s="353"/>
    </row>
    <row r="9" spans="1:19" x14ac:dyDescent="0.2">
      <c r="B9" t="s">
        <v>112</v>
      </c>
      <c r="C9" t="s">
        <v>113</v>
      </c>
      <c r="D9" t="s">
        <v>113</v>
      </c>
      <c r="E9" t="s">
        <v>113</v>
      </c>
      <c r="F9" t="s">
        <v>113</v>
      </c>
      <c r="G9" t="s">
        <v>113</v>
      </c>
      <c r="H9" t="s">
        <v>113</v>
      </c>
      <c r="I9" t="s">
        <v>113</v>
      </c>
    </row>
    <row r="10" spans="1:19" x14ac:dyDescent="0.2">
      <c r="B10" t="s">
        <v>113</v>
      </c>
    </row>
    <row r="35" spans="1:1" x14ac:dyDescent="0.2">
      <c r="A35" s="297" t="s">
        <v>148</v>
      </c>
    </row>
  </sheetData>
  <sheetProtection algorithmName="SHA-512" hashValue="t1O8Fj4Nob+03oPijmvMTZdDUmMWxuBtNJM5gIw3+j4yEyeseFinL3cb56trrCW8Vn72UXXysUl0wBPYEzKtNw==" saltValue="5soW3UOvcut+R4bjYs4z4A==" spinCount="100000" sheet="1" objects="1" scenarios="1"/>
  <customSheetViews>
    <customSheetView guid="{F6F3343A-3EAF-4FE4-9EC1-9AFCDA7376E2}" showRuler="0">
      <selection activeCell="N4" sqref="N4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A1:C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6"/>
  <sheetViews>
    <sheetView topLeftCell="F1" zoomScale="75" workbookViewId="0">
      <selection activeCell="U6" sqref="U6"/>
    </sheetView>
  </sheetViews>
  <sheetFormatPr baseColWidth="10" defaultRowHeight="12.75" x14ac:dyDescent="0.2"/>
  <cols>
    <col min="1" max="1" width="23.85546875" customWidth="1"/>
    <col min="2" max="2" width="15" bestFit="1" customWidth="1"/>
    <col min="3" max="11" width="11.5703125" bestFit="1" customWidth="1"/>
    <col min="12" max="12" width="27.42578125" customWidth="1"/>
    <col min="13" max="20" width="11.5703125" bestFit="1" customWidth="1"/>
    <col min="21" max="21" width="21" bestFit="1" customWidth="1"/>
  </cols>
  <sheetData>
    <row r="1" spans="1:23" ht="15.75" x14ac:dyDescent="0.2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62"/>
      <c r="T1" s="2"/>
      <c r="U1" s="2"/>
      <c r="V1" s="2"/>
      <c r="W1" s="2"/>
    </row>
    <row r="2" spans="1:23" ht="15.75" x14ac:dyDescent="0.25">
      <c r="A2" s="1"/>
      <c r="B2" s="1"/>
      <c r="C2" s="1"/>
      <c r="D2" s="2"/>
      <c r="E2" s="2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4"/>
      <c r="T2" s="2"/>
      <c r="U2" s="2"/>
      <c r="V2" s="2"/>
      <c r="W2" s="2"/>
    </row>
    <row r="3" spans="1:23" ht="15.75" x14ac:dyDescent="0.25">
      <c r="A3" s="65"/>
      <c r="B3" s="66">
        <v>1</v>
      </c>
      <c r="C3" s="67">
        <v>2</v>
      </c>
      <c r="D3" s="66">
        <v>3</v>
      </c>
      <c r="E3" s="66">
        <v>4</v>
      </c>
      <c r="F3" s="66">
        <v>5</v>
      </c>
      <c r="G3" s="66">
        <v>6</v>
      </c>
      <c r="H3" s="66">
        <v>7</v>
      </c>
      <c r="I3" s="66">
        <v>8</v>
      </c>
      <c r="J3" s="66">
        <v>9</v>
      </c>
      <c r="K3" s="66">
        <v>10</v>
      </c>
      <c r="L3" s="68"/>
      <c r="M3" s="66">
        <v>11</v>
      </c>
      <c r="N3" s="66">
        <v>12</v>
      </c>
      <c r="O3" s="66">
        <v>13</v>
      </c>
      <c r="P3" s="66">
        <v>14</v>
      </c>
      <c r="Q3" s="66">
        <v>15</v>
      </c>
      <c r="R3" s="66">
        <v>16</v>
      </c>
      <c r="S3" s="66">
        <v>17</v>
      </c>
      <c r="T3" s="66">
        <v>18</v>
      </c>
      <c r="U3" s="69" t="s">
        <v>1</v>
      </c>
      <c r="V3" s="70"/>
      <c r="W3" s="70"/>
    </row>
    <row r="4" spans="1:23" ht="141.75" x14ac:dyDescent="0.2">
      <c r="A4" s="35"/>
      <c r="B4" s="72" t="s">
        <v>72</v>
      </c>
      <c r="C4" s="73" t="s">
        <v>73</v>
      </c>
      <c r="D4" s="74" t="s">
        <v>74</v>
      </c>
      <c r="E4" s="74" t="s">
        <v>75</v>
      </c>
      <c r="F4" s="74" t="s">
        <v>76</v>
      </c>
      <c r="G4" s="74" t="s">
        <v>77</v>
      </c>
      <c r="H4" s="74" t="s">
        <v>78</v>
      </c>
      <c r="I4" s="74" t="s">
        <v>79</v>
      </c>
      <c r="J4" s="74" t="s">
        <v>80</v>
      </c>
      <c r="K4" s="74" t="s">
        <v>81</v>
      </c>
      <c r="L4" s="75"/>
      <c r="M4" s="74" t="s">
        <v>82</v>
      </c>
      <c r="N4" s="74" t="s">
        <v>83</v>
      </c>
      <c r="O4" s="74" t="s">
        <v>84</v>
      </c>
      <c r="P4" s="74" t="s">
        <v>85</v>
      </c>
      <c r="Q4" s="74" t="s">
        <v>86</v>
      </c>
      <c r="R4" s="74" t="s">
        <v>4</v>
      </c>
      <c r="S4" s="74" t="s">
        <v>87</v>
      </c>
      <c r="T4" s="74" t="s">
        <v>88</v>
      </c>
      <c r="U4" s="76" t="s">
        <v>89</v>
      </c>
      <c r="V4" s="36"/>
      <c r="W4" s="2"/>
    </row>
    <row r="5" spans="1:23" ht="60" x14ac:dyDescent="0.2">
      <c r="A5" s="35"/>
      <c r="B5" s="76" t="s">
        <v>90</v>
      </c>
      <c r="C5" s="77" t="s">
        <v>91</v>
      </c>
      <c r="D5" s="76" t="s">
        <v>92</v>
      </c>
      <c r="E5" s="76" t="s">
        <v>93</v>
      </c>
      <c r="F5" s="76" t="s">
        <v>94</v>
      </c>
      <c r="G5" s="76" t="s">
        <v>95</v>
      </c>
      <c r="H5" s="76" t="s">
        <v>96</v>
      </c>
      <c r="I5" s="76" t="s">
        <v>97</v>
      </c>
      <c r="J5" s="76" t="s">
        <v>98</v>
      </c>
      <c r="K5" s="76" t="s">
        <v>99</v>
      </c>
      <c r="L5" s="78"/>
      <c r="M5" s="76" t="s">
        <v>100</v>
      </c>
      <c r="N5" s="76" t="s">
        <v>101</v>
      </c>
      <c r="O5" s="76" t="s">
        <v>102</v>
      </c>
      <c r="P5" s="76" t="s">
        <v>103</v>
      </c>
      <c r="Q5" s="76" t="s">
        <v>104</v>
      </c>
      <c r="R5" s="76" t="s">
        <v>105</v>
      </c>
      <c r="S5" s="76" t="s">
        <v>106</v>
      </c>
      <c r="T5" s="76" t="s">
        <v>107</v>
      </c>
      <c r="U5" s="76" t="s">
        <v>16</v>
      </c>
      <c r="V5" s="36"/>
      <c r="W5" s="2"/>
    </row>
    <row r="6" spans="1:23" ht="15.75" x14ac:dyDescent="0.2">
      <c r="A6" s="35" t="s">
        <v>17</v>
      </c>
      <c r="B6" s="79">
        <v>62606</v>
      </c>
      <c r="C6" s="80">
        <v>3760</v>
      </c>
      <c r="D6" s="81">
        <v>152</v>
      </c>
      <c r="E6" s="82">
        <v>6748</v>
      </c>
      <c r="F6" s="81">
        <v>2156</v>
      </c>
      <c r="G6" s="81">
        <v>1436</v>
      </c>
      <c r="H6" s="81">
        <v>1007</v>
      </c>
      <c r="I6" s="81">
        <v>33</v>
      </c>
      <c r="J6" s="81">
        <v>184117</v>
      </c>
      <c r="K6" s="81">
        <v>141031</v>
      </c>
      <c r="L6" s="35" t="s">
        <v>17</v>
      </c>
      <c r="M6" s="83">
        <v>0</v>
      </c>
      <c r="N6" s="81">
        <v>60164</v>
      </c>
      <c r="O6" s="81">
        <v>3585</v>
      </c>
      <c r="P6" s="81">
        <v>2586</v>
      </c>
      <c r="Q6" s="81">
        <v>70</v>
      </c>
      <c r="R6" s="81">
        <v>2619</v>
      </c>
      <c r="S6" s="84">
        <v>5.75</v>
      </c>
      <c r="T6" s="85">
        <v>0.15</v>
      </c>
      <c r="U6" s="84">
        <f t="shared" ref="U6:U15" si="0">J6/(Q6+R6)</f>
        <v>68.470435105987349</v>
      </c>
      <c r="V6" s="35" t="s">
        <v>17</v>
      </c>
      <c r="W6" s="2"/>
    </row>
    <row r="7" spans="1:23" ht="15.75" x14ac:dyDescent="0.2">
      <c r="A7" s="35" t="s">
        <v>18</v>
      </c>
      <c r="B7" s="79">
        <v>55667</v>
      </c>
      <c r="C7" s="79">
        <v>7578</v>
      </c>
      <c r="D7" s="81">
        <v>96</v>
      </c>
      <c r="E7" s="81">
        <v>4916</v>
      </c>
      <c r="F7" s="81">
        <v>2457</v>
      </c>
      <c r="G7" s="81">
        <v>2613</v>
      </c>
      <c r="H7" s="81">
        <v>731</v>
      </c>
      <c r="I7" s="81">
        <v>0</v>
      </c>
      <c r="J7" s="81">
        <v>173066</v>
      </c>
      <c r="K7" s="81">
        <v>76600</v>
      </c>
      <c r="L7" s="35" t="s">
        <v>18</v>
      </c>
      <c r="M7" s="79">
        <v>1213</v>
      </c>
      <c r="N7" s="81">
        <v>84318</v>
      </c>
      <c r="O7" s="81">
        <v>2801</v>
      </c>
      <c r="P7" s="81">
        <v>2836</v>
      </c>
      <c r="Q7" s="81">
        <v>49</v>
      </c>
      <c r="R7" s="81">
        <v>2104</v>
      </c>
      <c r="S7" s="84">
        <v>5.0999999999999996</v>
      </c>
      <c r="T7" s="85">
        <v>1</v>
      </c>
      <c r="U7" s="84">
        <f t="shared" si="0"/>
        <v>80.383650719925683</v>
      </c>
      <c r="V7" s="35" t="s">
        <v>18</v>
      </c>
      <c r="W7" s="2"/>
    </row>
    <row r="8" spans="1:23" ht="15.75" x14ac:dyDescent="0.2">
      <c r="A8" s="35" t="s">
        <v>19</v>
      </c>
      <c r="B8" s="79">
        <v>37580</v>
      </c>
      <c r="C8" s="79">
        <v>8193</v>
      </c>
      <c r="D8" s="81">
        <v>139</v>
      </c>
      <c r="E8" s="81">
        <v>930</v>
      </c>
      <c r="F8" s="81">
        <v>2142</v>
      </c>
      <c r="G8" s="81">
        <v>4729</v>
      </c>
      <c r="H8" s="81">
        <v>847</v>
      </c>
      <c r="I8" s="86">
        <v>0</v>
      </c>
      <c r="J8" s="81">
        <v>161564</v>
      </c>
      <c r="K8" s="81">
        <v>99963</v>
      </c>
      <c r="L8" s="35" t="s">
        <v>19</v>
      </c>
      <c r="M8" s="79">
        <v>5195</v>
      </c>
      <c r="N8" s="81">
        <v>60050</v>
      </c>
      <c r="O8" s="81">
        <v>3305</v>
      </c>
      <c r="P8" s="81">
        <v>5487</v>
      </c>
      <c r="Q8" s="81">
        <v>68</v>
      </c>
      <c r="R8" s="81">
        <v>2170</v>
      </c>
      <c r="S8" s="84">
        <v>4.5</v>
      </c>
      <c r="T8" s="85">
        <v>1.5</v>
      </c>
      <c r="U8" s="84">
        <f t="shared" si="0"/>
        <v>72.191242180518316</v>
      </c>
      <c r="V8" s="35" t="s">
        <v>19</v>
      </c>
      <c r="W8" s="2"/>
    </row>
    <row r="9" spans="1:23" ht="15.75" x14ac:dyDescent="0.2">
      <c r="A9" s="35" t="s">
        <v>20</v>
      </c>
      <c r="B9" s="140">
        <v>108640</v>
      </c>
      <c r="C9" s="140">
        <v>16634</v>
      </c>
      <c r="D9" s="82">
        <v>180</v>
      </c>
      <c r="E9" s="82">
        <v>5372</v>
      </c>
      <c r="F9" s="82">
        <v>5386</v>
      </c>
      <c r="G9" s="82">
        <v>3443</v>
      </c>
      <c r="H9" s="82">
        <v>3790</v>
      </c>
      <c r="I9" s="141" t="s">
        <v>37</v>
      </c>
      <c r="J9" s="82">
        <v>351369</v>
      </c>
      <c r="K9" s="82">
        <v>207919</v>
      </c>
      <c r="L9" s="35" t="s">
        <v>20</v>
      </c>
      <c r="M9" s="140">
        <v>13571</v>
      </c>
      <c r="N9" s="82">
        <v>96771</v>
      </c>
      <c r="O9" s="82">
        <v>2377</v>
      </c>
      <c r="P9" s="82">
        <v>2271</v>
      </c>
      <c r="Q9" s="82">
        <v>127</v>
      </c>
      <c r="R9" s="82">
        <v>4526</v>
      </c>
      <c r="S9" s="142">
        <v>8.26</v>
      </c>
      <c r="T9" s="143">
        <v>1.98</v>
      </c>
      <c r="U9" s="84">
        <f t="shared" si="0"/>
        <v>75.514506769825914</v>
      </c>
      <c r="V9" s="35" t="s">
        <v>20</v>
      </c>
      <c r="W9" s="2"/>
    </row>
    <row r="10" spans="1:23" ht="15.75" x14ac:dyDescent="0.2">
      <c r="A10" s="35" t="s">
        <v>21</v>
      </c>
      <c r="B10" s="79">
        <v>85555</v>
      </c>
      <c r="C10" s="79">
        <v>5202</v>
      </c>
      <c r="D10" s="81">
        <v>190</v>
      </c>
      <c r="E10" s="81">
        <v>3849</v>
      </c>
      <c r="F10" s="81">
        <v>1865</v>
      </c>
      <c r="G10" s="81">
        <v>2533</v>
      </c>
      <c r="H10" s="81">
        <v>1262</v>
      </c>
      <c r="I10" s="86">
        <v>0</v>
      </c>
      <c r="J10" s="81">
        <v>154640</v>
      </c>
      <c r="K10" s="81">
        <v>79454</v>
      </c>
      <c r="L10" s="35" t="s">
        <v>21</v>
      </c>
      <c r="M10" s="87" t="s">
        <v>37</v>
      </c>
      <c r="N10" s="81">
        <v>59718</v>
      </c>
      <c r="O10" s="81">
        <v>4018</v>
      </c>
      <c r="P10" s="81">
        <v>4383</v>
      </c>
      <c r="Q10" s="81">
        <v>111</v>
      </c>
      <c r="R10" s="81">
        <v>3751</v>
      </c>
      <c r="S10" s="84">
        <v>4.5</v>
      </c>
      <c r="T10" s="85">
        <v>0</v>
      </c>
      <c r="U10" s="84">
        <f t="shared" si="0"/>
        <v>40.0414293112377</v>
      </c>
      <c r="V10" s="35" t="s">
        <v>21</v>
      </c>
      <c r="W10" s="2"/>
    </row>
    <row r="11" spans="1:23" ht="15.75" x14ac:dyDescent="0.2">
      <c r="A11" s="35" t="s">
        <v>22</v>
      </c>
      <c r="B11" s="79">
        <v>65328</v>
      </c>
      <c r="C11" s="87" t="s">
        <v>37</v>
      </c>
      <c r="D11" s="81">
        <v>116</v>
      </c>
      <c r="E11" s="86">
        <v>7620</v>
      </c>
      <c r="F11" s="81">
        <v>5498</v>
      </c>
      <c r="G11" s="86" t="s">
        <v>37</v>
      </c>
      <c r="H11" s="81">
        <v>2156</v>
      </c>
      <c r="I11" s="86" t="s">
        <v>37</v>
      </c>
      <c r="J11" s="81">
        <v>276755</v>
      </c>
      <c r="K11" s="81">
        <v>110629</v>
      </c>
      <c r="L11" s="35" t="s">
        <v>22</v>
      </c>
      <c r="M11" s="79">
        <v>0</v>
      </c>
      <c r="N11" s="81">
        <v>77359</v>
      </c>
      <c r="O11" s="81">
        <v>9473</v>
      </c>
      <c r="P11" s="81">
        <v>2754</v>
      </c>
      <c r="Q11" s="81">
        <v>90</v>
      </c>
      <c r="R11" s="81">
        <v>3826</v>
      </c>
      <c r="S11" s="84">
        <v>7.56</v>
      </c>
      <c r="T11" s="114">
        <v>1</v>
      </c>
      <c r="U11" s="84">
        <f t="shared" si="0"/>
        <v>70.672880490296222</v>
      </c>
      <c r="V11" s="35" t="s">
        <v>22</v>
      </c>
      <c r="W11" s="2"/>
    </row>
    <row r="12" spans="1:23" ht="15.75" x14ac:dyDescent="0.2">
      <c r="A12" s="35" t="s">
        <v>23</v>
      </c>
      <c r="B12" s="79">
        <v>46355</v>
      </c>
      <c r="C12" s="87">
        <v>4097</v>
      </c>
      <c r="D12" s="81">
        <v>105</v>
      </c>
      <c r="E12" s="81">
        <v>4871</v>
      </c>
      <c r="F12" s="81">
        <v>3159</v>
      </c>
      <c r="G12" s="86" t="s">
        <v>37</v>
      </c>
      <c r="H12" s="81">
        <v>1696</v>
      </c>
      <c r="I12" s="86">
        <v>0</v>
      </c>
      <c r="J12" s="81">
        <v>127633</v>
      </c>
      <c r="K12" s="81">
        <v>110633</v>
      </c>
      <c r="L12" s="35" t="s">
        <v>23</v>
      </c>
      <c r="M12" s="79">
        <v>0</v>
      </c>
      <c r="N12" s="81">
        <v>69626</v>
      </c>
      <c r="O12" s="81">
        <v>3305</v>
      </c>
      <c r="P12" s="81">
        <v>5073</v>
      </c>
      <c r="Q12" s="81">
        <v>77</v>
      </c>
      <c r="R12" s="81">
        <v>2415</v>
      </c>
      <c r="S12" s="84">
        <v>4.5</v>
      </c>
      <c r="T12" s="85">
        <v>0</v>
      </c>
      <c r="U12" s="84">
        <f t="shared" si="0"/>
        <v>51.21709470304976</v>
      </c>
      <c r="V12" s="35" t="s">
        <v>23</v>
      </c>
      <c r="W12" s="2"/>
    </row>
    <row r="13" spans="1:23" ht="15.75" x14ac:dyDescent="0.2">
      <c r="A13" s="35" t="s">
        <v>24</v>
      </c>
      <c r="B13" s="117">
        <v>51217</v>
      </c>
      <c r="C13" s="117">
        <v>69150</v>
      </c>
      <c r="D13" s="117">
        <v>202</v>
      </c>
      <c r="E13" s="117">
        <v>7589</v>
      </c>
      <c r="F13" s="117">
        <v>4191</v>
      </c>
      <c r="G13" s="117" t="s">
        <v>37</v>
      </c>
      <c r="H13" s="117">
        <v>906</v>
      </c>
      <c r="I13" s="117" t="s">
        <v>37</v>
      </c>
      <c r="J13" s="117">
        <v>239755</v>
      </c>
      <c r="K13" s="117">
        <v>117862</v>
      </c>
      <c r="L13" s="35" t="s">
        <v>24</v>
      </c>
      <c r="M13" s="117">
        <v>0</v>
      </c>
      <c r="N13" s="117">
        <v>83685</v>
      </c>
      <c r="O13" s="117">
        <v>1591</v>
      </c>
      <c r="P13" s="117">
        <v>7849</v>
      </c>
      <c r="Q13" s="117">
        <v>117</v>
      </c>
      <c r="R13" s="117">
        <v>2816</v>
      </c>
      <c r="S13" s="139">
        <v>6.92</v>
      </c>
      <c r="T13" s="139">
        <v>1.1299999999999999</v>
      </c>
      <c r="U13" s="84">
        <f t="shared" si="0"/>
        <v>81.743948175929077</v>
      </c>
      <c r="V13" s="35" t="s">
        <v>24</v>
      </c>
      <c r="W13" s="2"/>
    </row>
    <row r="14" spans="1:23" ht="15.75" x14ac:dyDescent="0.2">
      <c r="A14" s="35" t="s">
        <v>25</v>
      </c>
      <c r="B14" s="117">
        <v>70991</v>
      </c>
      <c r="C14" s="117">
        <v>6094</v>
      </c>
      <c r="D14" s="117">
        <v>106</v>
      </c>
      <c r="E14" s="117">
        <v>8214</v>
      </c>
      <c r="F14" s="117">
        <v>4450</v>
      </c>
      <c r="G14" s="117">
        <v>2613</v>
      </c>
      <c r="H14" s="117">
        <v>2896</v>
      </c>
      <c r="I14" s="117">
        <v>0</v>
      </c>
      <c r="J14" s="117">
        <v>258892</v>
      </c>
      <c r="K14" s="117">
        <v>120357</v>
      </c>
      <c r="L14" s="35" t="s">
        <v>25</v>
      </c>
      <c r="M14" s="117">
        <v>3825</v>
      </c>
      <c r="N14" s="117">
        <v>85291</v>
      </c>
      <c r="O14" s="117">
        <v>3466</v>
      </c>
      <c r="P14" s="117">
        <v>4572</v>
      </c>
      <c r="Q14" s="117">
        <v>81</v>
      </c>
      <c r="R14" s="117">
        <v>3515</v>
      </c>
      <c r="S14" s="139">
        <v>5.65</v>
      </c>
      <c r="T14" s="139">
        <v>0.5</v>
      </c>
      <c r="U14" s="84">
        <f t="shared" si="0"/>
        <v>71.994438264738605</v>
      </c>
      <c r="V14" s="35" t="s">
        <v>25</v>
      </c>
      <c r="W14" s="49"/>
    </row>
    <row r="15" spans="1:23" ht="15.75" x14ac:dyDescent="0.2">
      <c r="A15" s="35" t="s">
        <v>26</v>
      </c>
      <c r="B15" s="79">
        <v>73959</v>
      </c>
      <c r="C15" s="87" t="s">
        <v>37</v>
      </c>
      <c r="D15" s="81">
        <v>375</v>
      </c>
      <c r="E15" s="86" t="s">
        <v>37</v>
      </c>
      <c r="F15" s="81">
        <v>4152</v>
      </c>
      <c r="G15" s="86" t="s">
        <v>37</v>
      </c>
      <c r="H15" s="81">
        <v>1023</v>
      </c>
      <c r="I15" s="81" t="s">
        <v>37</v>
      </c>
      <c r="J15" s="81">
        <v>290956</v>
      </c>
      <c r="K15" s="81"/>
      <c r="L15" s="35" t="s">
        <v>26</v>
      </c>
      <c r="M15" s="79">
        <v>324</v>
      </c>
      <c r="N15" s="81">
        <v>58427</v>
      </c>
      <c r="O15" s="81">
        <v>3731</v>
      </c>
      <c r="P15" s="81">
        <v>5728</v>
      </c>
      <c r="Q15" s="81">
        <v>70</v>
      </c>
      <c r="R15" s="81">
        <v>3254</v>
      </c>
      <c r="S15" s="84">
        <v>6.5</v>
      </c>
      <c r="T15" s="85">
        <v>0.5</v>
      </c>
      <c r="U15" s="84">
        <f t="shared" si="0"/>
        <v>87.531889290012032</v>
      </c>
      <c r="V15" s="35" t="s">
        <v>26</v>
      </c>
      <c r="W15" s="2"/>
    </row>
    <row r="16" spans="1:23" ht="15.75" x14ac:dyDescent="0.2">
      <c r="A16" s="35" t="s">
        <v>27</v>
      </c>
      <c r="B16" s="88">
        <v>307213</v>
      </c>
      <c r="C16" s="87" t="s">
        <v>37</v>
      </c>
      <c r="D16" s="81">
        <v>522</v>
      </c>
      <c r="E16" s="81">
        <v>5892</v>
      </c>
      <c r="F16" s="81">
        <v>14675</v>
      </c>
      <c r="G16" s="81">
        <v>189</v>
      </c>
      <c r="H16" s="81">
        <v>10111</v>
      </c>
      <c r="I16" s="86">
        <v>5</v>
      </c>
      <c r="J16" s="81">
        <v>847943</v>
      </c>
      <c r="K16" s="81">
        <v>451559</v>
      </c>
      <c r="L16" s="35" t="s">
        <v>27</v>
      </c>
      <c r="M16" s="79">
        <v>0</v>
      </c>
      <c r="N16" s="86">
        <v>318244</v>
      </c>
      <c r="O16" s="81">
        <v>10172</v>
      </c>
      <c r="P16" s="81">
        <v>1816</v>
      </c>
      <c r="Q16" s="81">
        <v>439</v>
      </c>
      <c r="R16" s="81">
        <v>17612</v>
      </c>
      <c r="S16" s="84">
        <v>24.95</v>
      </c>
      <c r="T16" s="85">
        <v>4.2</v>
      </c>
      <c r="U16" s="84">
        <f>J16/(Q16+R16)</f>
        <v>46.974849038834414</v>
      </c>
      <c r="V16" s="35" t="s">
        <v>27</v>
      </c>
      <c r="W16" s="2"/>
    </row>
    <row r="17" spans="1:23" ht="15.75" x14ac:dyDescent="0.2">
      <c r="A17" s="35" t="s">
        <v>28</v>
      </c>
      <c r="B17" s="79">
        <v>49483</v>
      </c>
      <c r="C17" s="79">
        <v>1556</v>
      </c>
      <c r="D17" s="81">
        <v>149</v>
      </c>
      <c r="E17" s="115">
        <v>9948</v>
      </c>
      <c r="F17" s="81">
        <v>4075</v>
      </c>
      <c r="G17" s="86" t="s">
        <v>37</v>
      </c>
      <c r="H17" s="81">
        <v>672</v>
      </c>
      <c r="I17" s="86">
        <v>183</v>
      </c>
      <c r="J17" s="81">
        <v>249368</v>
      </c>
      <c r="K17" s="81">
        <v>84445</v>
      </c>
      <c r="L17" s="35" t="s">
        <v>28</v>
      </c>
      <c r="M17" s="79">
        <v>625</v>
      </c>
      <c r="N17" s="81">
        <v>109529</v>
      </c>
      <c r="O17" s="81">
        <v>3520</v>
      </c>
      <c r="P17" s="81">
        <v>2055</v>
      </c>
      <c r="Q17" s="81">
        <v>55</v>
      </c>
      <c r="R17" s="81">
        <v>2245</v>
      </c>
      <c r="S17" s="84">
        <v>6.5</v>
      </c>
      <c r="T17" s="85">
        <v>0.63</v>
      </c>
      <c r="U17" s="84">
        <f t="shared" ref="U17:U26" si="1">J17/(Q17+R17)</f>
        <v>108.42086956521739</v>
      </c>
      <c r="V17" s="35" t="s">
        <v>28</v>
      </c>
      <c r="W17" s="2"/>
    </row>
    <row r="18" spans="1:23" ht="15.75" x14ac:dyDescent="0.2">
      <c r="A18" s="35" t="s">
        <v>29</v>
      </c>
      <c r="B18" s="90">
        <v>200936</v>
      </c>
      <c r="C18" s="90">
        <v>15643</v>
      </c>
      <c r="D18" s="91">
        <v>370</v>
      </c>
      <c r="E18" s="92">
        <v>10540</v>
      </c>
      <c r="F18" s="92">
        <v>9617</v>
      </c>
      <c r="G18" s="90">
        <v>4773</v>
      </c>
      <c r="H18" s="90">
        <v>7251</v>
      </c>
      <c r="I18" s="90">
        <v>7</v>
      </c>
      <c r="J18" s="90">
        <v>620086</v>
      </c>
      <c r="K18" s="90">
        <v>423377</v>
      </c>
      <c r="L18" s="35" t="s">
        <v>29</v>
      </c>
      <c r="M18" s="90">
        <v>27574</v>
      </c>
      <c r="N18" s="90">
        <v>191034</v>
      </c>
      <c r="O18" s="90">
        <v>5393</v>
      </c>
      <c r="P18" s="90">
        <v>4133</v>
      </c>
      <c r="Q18" s="90">
        <v>327</v>
      </c>
      <c r="R18" s="90">
        <v>9054</v>
      </c>
      <c r="S18" s="93">
        <v>18.64</v>
      </c>
      <c r="T18" s="93">
        <v>2</v>
      </c>
      <c r="U18" s="94">
        <f t="shared" si="1"/>
        <v>66.100202537042961</v>
      </c>
      <c r="V18" s="42" t="s">
        <v>29</v>
      </c>
      <c r="W18" s="2"/>
    </row>
    <row r="19" spans="1:23" ht="15.75" x14ac:dyDescent="0.2">
      <c r="A19" s="35" t="s">
        <v>30</v>
      </c>
      <c r="B19" s="79">
        <v>166717</v>
      </c>
      <c r="C19" s="79">
        <v>10279</v>
      </c>
      <c r="D19" s="81">
        <v>417</v>
      </c>
      <c r="E19" s="81">
        <v>6763</v>
      </c>
      <c r="F19" s="81">
        <v>6418</v>
      </c>
      <c r="G19" s="86">
        <v>2461</v>
      </c>
      <c r="H19" s="81">
        <v>269</v>
      </c>
      <c r="I19" s="86">
        <v>1</v>
      </c>
      <c r="J19" s="81">
        <v>491275</v>
      </c>
      <c r="K19" s="81">
        <v>186000</v>
      </c>
      <c r="L19" s="35" t="s">
        <v>30</v>
      </c>
      <c r="M19" s="79">
        <v>10536</v>
      </c>
      <c r="N19" s="81">
        <v>256768</v>
      </c>
      <c r="O19" s="81">
        <v>5181</v>
      </c>
      <c r="P19" s="81">
        <v>6048</v>
      </c>
      <c r="Q19" s="81">
        <v>196</v>
      </c>
      <c r="R19" s="81">
        <v>6458</v>
      </c>
      <c r="S19" s="84">
        <v>15.7</v>
      </c>
      <c r="T19" s="85">
        <v>4.5</v>
      </c>
      <c r="U19" s="84">
        <f t="shared" si="1"/>
        <v>73.831529906822965</v>
      </c>
      <c r="V19" s="35" t="s">
        <v>30</v>
      </c>
      <c r="W19" s="2"/>
    </row>
    <row r="20" spans="1:23" ht="15.75" x14ac:dyDescent="0.2">
      <c r="A20" s="35" t="s">
        <v>31</v>
      </c>
      <c r="B20" s="79">
        <v>77163</v>
      </c>
      <c r="C20" s="79">
        <v>3937</v>
      </c>
      <c r="D20" s="81">
        <v>164</v>
      </c>
      <c r="E20" s="81">
        <v>2126</v>
      </c>
      <c r="F20" s="81">
        <v>5116</v>
      </c>
      <c r="G20" s="86">
        <v>1194</v>
      </c>
      <c r="H20" s="81">
        <v>5485</v>
      </c>
      <c r="I20" s="81">
        <v>0</v>
      </c>
      <c r="J20" s="81">
        <v>278292</v>
      </c>
      <c r="K20" s="81">
        <v>242764</v>
      </c>
      <c r="L20" s="35" t="s">
        <v>31</v>
      </c>
      <c r="M20" s="79">
        <v>0</v>
      </c>
      <c r="N20" s="81">
        <v>117435</v>
      </c>
      <c r="O20" s="81">
        <v>1874</v>
      </c>
      <c r="P20" s="81">
        <v>1701</v>
      </c>
      <c r="Q20" s="81">
        <v>141</v>
      </c>
      <c r="R20" s="81">
        <v>4085</v>
      </c>
      <c r="S20" s="84">
        <v>5.5</v>
      </c>
      <c r="T20" s="85">
        <v>0</v>
      </c>
      <c r="U20" s="84">
        <f>J20/(Q20+R20)</f>
        <v>65.852342640795072</v>
      </c>
      <c r="V20" s="35" t="s">
        <v>31</v>
      </c>
      <c r="W20" s="2"/>
    </row>
    <row r="21" spans="1:23" ht="15.75" x14ac:dyDescent="0.2">
      <c r="A21" s="35" t="s">
        <v>32</v>
      </c>
      <c r="B21" s="79">
        <v>106692</v>
      </c>
      <c r="C21" s="79">
        <v>896</v>
      </c>
      <c r="D21" s="81">
        <v>657</v>
      </c>
      <c r="E21" s="86">
        <v>7253</v>
      </c>
      <c r="F21" s="81">
        <v>5420</v>
      </c>
      <c r="G21" s="86">
        <v>106</v>
      </c>
      <c r="H21" s="81">
        <v>1941</v>
      </c>
      <c r="I21" s="81" t="s">
        <v>37</v>
      </c>
      <c r="J21" s="81">
        <v>234067</v>
      </c>
      <c r="K21" s="81">
        <v>108708</v>
      </c>
      <c r="L21" s="35" t="s">
        <v>32</v>
      </c>
      <c r="M21" s="79">
        <v>0</v>
      </c>
      <c r="N21" s="81">
        <v>63474</v>
      </c>
      <c r="O21" s="81">
        <v>1357</v>
      </c>
      <c r="P21" s="81">
        <v>431</v>
      </c>
      <c r="Q21" s="81">
        <v>120</v>
      </c>
      <c r="R21" s="81">
        <v>4440</v>
      </c>
      <c r="S21" s="84">
        <v>8</v>
      </c>
      <c r="T21" s="85">
        <v>1.5</v>
      </c>
      <c r="U21" s="84">
        <f t="shared" si="1"/>
        <v>51.330482456140352</v>
      </c>
      <c r="V21" s="35" t="s">
        <v>32</v>
      </c>
      <c r="W21" s="2"/>
    </row>
    <row r="22" spans="1:23" ht="16.5" thickBot="1" x14ac:dyDescent="0.25">
      <c r="A22" s="35" t="s">
        <v>33</v>
      </c>
      <c r="B22" s="117">
        <v>121233</v>
      </c>
      <c r="C22" s="135">
        <v>15404</v>
      </c>
      <c r="D22" s="117">
        <v>298</v>
      </c>
      <c r="E22" s="117">
        <v>7407</v>
      </c>
      <c r="F22" s="117">
        <v>7213</v>
      </c>
      <c r="G22" s="117">
        <v>7975</v>
      </c>
      <c r="H22" s="117">
        <v>1176</v>
      </c>
      <c r="I22" s="117">
        <v>3</v>
      </c>
      <c r="J22" s="117">
        <v>419125</v>
      </c>
      <c r="K22" s="117">
        <v>276316</v>
      </c>
      <c r="L22" s="35" t="s">
        <v>33</v>
      </c>
      <c r="M22" s="117">
        <v>9341</v>
      </c>
      <c r="N22" s="118">
        <v>142368</v>
      </c>
      <c r="O22" s="118">
        <v>3735</v>
      </c>
      <c r="P22" s="118">
        <v>9537</v>
      </c>
      <c r="Q22" s="118">
        <v>230</v>
      </c>
      <c r="R22" s="118">
        <v>7265</v>
      </c>
      <c r="S22" s="119">
        <v>12.75</v>
      </c>
      <c r="T22" s="119">
        <v>1</v>
      </c>
      <c r="U22" s="99">
        <f t="shared" si="1"/>
        <v>55.920613742495</v>
      </c>
      <c r="V22" s="35" t="s">
        <v>33</v>
      </c>
      <c r="W22" s="2"/>
    </row>
    <row r="23" spans="1:23" ht="16.5" thickBot="1" x14ac:dyDescent="0.3">
      <c r="A23" s="43" t="s">
        <v>66</v>
      </c>
      <c r="B23" s="100">
        <f t="shared" ref="B23:K23" si="2">SUM(B6:B22)</f>
        <v>1687335</v>
      </c>
      <c r="C23" s="101">
        <f t="shared" si="2"/>
        <v>168423</v>
      </c>
      <c r="D23" s="102">
        <f t="shared" si="2"/>
        <v>4238</v>
      </c>
      <c r="E23" s="102">
        <f t="shared" si="2"/>
        <v>100038</v>
      </c>
      <c r="F23" s="102">
        <f t="shared" si="2"/>
        <v>87990</v>
      </c>
      <c r="G23" s="102">
        <f t="shared" si="2"/>
        <v>34065</v>
      </c>
      <c r="H23" s="102">
        <f t="shared" si="2"/>
        <v>43219</v>
      </c>
      <c r="I23" s="102">
        <f t="shared" si="2"/>
        <v>232</v>
      </c>
      <c r="J23" s="102">
        <f t="shared" si="2"/>
        <v>5358903</v>
      </c>
      <c r="K23" s="102">
        <f t="shared" si="2"/>
        <v>2837617</v>
      </c>
      <c r="L23" s="103"/>
      <c r="M23" s="102">
        <f t="shared" ref="M23:T23" si="3">SUM(M6:M22)</f>
        <v>72204</v>
      </c>
      <c r="N23" s="102">
        <f t="shared" si="3"/>
        <v>1934261</v>
      </c>
      <c r="O23" s="102">
        <f t="shared" si="3"/>
        <v>68884</v>
      </c>
      <c r="P23" s="102">
        <f t="shared" si="3"/>
        <v>69260</v>
      </c>
      <c r="Q23" s="102">
        <f t="shared" si="3"/>
        <v>2368</v>
      </c>
      <c r="R23" s="102">
        <f t="shared" si="3"/>
        <v>82155</v>
      </c>
      <c r="S23" s="104">
        <f t="shared" si="3"/>
        <v>151.28</v>
      </c>
      <c r="T23" s="105">
        <f t="shared" si="3"/>
        <v>21.590000000000003</v>
      </c>
      <c r="U23" s="104">
        <f t="shared" si="1"/>
        <v>63.401713143168131</v>
      </c>
      <c r="V23" s="44" t="s">
        <v>34</v>
      </c>
      <c r="W23" s="1"/>
    </row>
    <row r="24" spans="1:23" ht="15.75" x14ac:dyDescent="0.25">
      <c r="A24" s="1" t="s">
        <v>62</v>
      </c>
      <c r="B24" s="106">
        <f t="shared" ref="B24:K24" si="4">SUM(B9,B10,B14,B15,B16,B18,B19,B20,B21,B22)</f>
        <v>1319099</v>
      </c>
      <c r="C24" s="106">
        <f t="shared" si="4"/>
        <v>74089</v>
      </c>
      <c r="D24" s="106">
        <f t="shared" si="4"/>
        <v>3279</v>
      </c>
      <c r="E24" s="106">
        <f t="shared" si="4"/>
        <v>57416</v>
      </c>
      <c r="F24" s="107">
        <f t="shared" si="4"/>
        <v>64312</v>
      </c>
      <c r="G24" s="106">
        <f t="shared" si="4"/>
        <v>25287</v>
      </c>
      <c r="H24" s="106">
        <f t="shared" si="4"/>
        <v>35204</v>
      </c>
      <c r="I24" s="106">
        <f t="shared" si="4"/>
        <v>16</v>
      </c>
      <c r="J24" s="106">
        <f t="shared" si="4"/>
        <v>3946645</v>
      </c>
      <c r="K24" s="106">
        <f t="shared" si="4"/>
        <v>2096454</v>
      </c>
      <c r="L24" s="49"/>
      <c r="M24" s="106">
        <f>SUM(M9,M10,M14,M15,M16,M18:M22)</f>
        <v>65171</v>
      </c>
      <c r="N24" s="106">
        <f t="shared" ref="N24:T24" si="5">SUM(N9,N10,N14,N15,N16,N18,N19,N20,N21,N22)</f>
        <v>1389530</v>
      </c>
      <c r="O24" s="106">
        <f t="shared" si="5"/>
        <v>41304</v>
      </c>
      <c r="P24" s="106">
        <f t="shared" si="5"/>
        <v>40620</v>
      </c>
      <c r="Q24" s="106">
        <f t="shared" si="5"/>
        <v>1842</v>
      </c>
      <c r="R24" s="106">
        <f t="shared" si="5"/>
        <v>63960</v>
      </c>
      <c r="S24" s="108">
        <f t="shared" si="5"/>
        <v>110.45</v>
      </c>
      <c r="T24" s="109">
        <f t="shared" si="5"/>
        <v>16.18</v>
      </c>
      <c r="U24" s="110">
        <f t="shared" si="1"/>
        <v>59.977584267955379</v>
      </c>
      <c r="V24" s="1" t="s">
        <v>62</v>
      </c>
      <c r="W24" s="2"/>
    </row>
    <row r="25" spans="1:23" ht="15.75" x14ac:dyDescent="0.25">
      <c r="A25" s="1" t="s">
        <v>116</v>
      </c>
      <c r="B25" s="106">
        <v>46732</v>
      </c>
      <c r="C25" s="106">
        <v>1</v>
      </c>
      <c r="D25" s="111" t="s">
        <v>37</v>
      </c>
      <c r="E25" s="106">
        <v>0</v>
      </c>
      <c r="F25" s="145" t="s">
        <v>37</v>
      </c>
      <c r="G25" s="106">
        <v>0</v>
      </c>
      <c r="H25" s="106">
        <v>255</v>
      </c>
      <c r="I25" s="106">
        <v>0</v>
      </c>
      <c r="J25" s="106">
        <v>51010</v>
      </c>
      <c r="K25" s="106">
        <v>13680</v>
      </c>
      <c r="L25" s="144" t="s">
        <v>116</v>
      </c>
      <c r="M25" s="111" t="s">
        <v>37</v>
      </c>
      <c r="N25" s="106">
        <v>27206</v>
      </c>
      <c r="O25" s="106">
        <v>1027</v>
      </c>
      <c r="P25" s="106">
        <v>1962</v>
      </c>
      <c r="Q25" s="106">
        <v>34</v>
      </c>
      <c r="R25" s="106">
        <v>1045</v>
      </c>
      <c r="S25" s="108">
        <v>3.1</v>
      </c>
      <c r="T25" s="109">
        <v>0</v>
      </c>
      <c r="U25" s="110">
        <f t="shared" si="1"/>
        <v>47.275254865616311</v>
      </c>
      <c r="V25" s="1" t="s">
        <v>116</v>
      </c>
      <c r="W25" s="2"/>
    </row>
    <row r="26" spans="1:23" ht="15.75" x14ac:dyDescent="0.25">
      <c r="A26" s="1" t="s">
        <v>117</v>
      </c>
      <c r="B26" s="106">
        <v>30192</v>
      </c>
      <c r="C26" s="111" t="s">
        <v>37</v>
      </c>
      <c r="D26" s="106">
        <v>87</v>
      </c>
      <c r="E26" s="106">
        <v>0</v>
      </c>
      <c r="F26" s="107">
        <v>1435</v>
      </c>
      <c r="G26" s="106">
        <v>0</v>
      </c>
      <c r="H26" s="106">
        <v>271</v>
      </c>
      <c r="I26" s="106">
        <v>0</v>
      </c>
      <c r="J26" s="106">
        <v>44234</v>
      </c>
      <c r="K26" s="106">
        <v>9804</v>
      </c>
      <c r="L26" s="144" t="s">
        <v>117</v>
      </c>
      <c r="M26" s="106">
        <v>0</v>
      </c>
      <c r="N26" s="106">
        <v>51939</v>
      </c>
      <c r="O26" s="106">
        <v>0</v>
      </c>
      <c r="P26" s="106">
        <v>0</v>
      </c>
      <c r="Q26" s="106">
        <v>38</v>
      </c>
      <c r="R26" s="106">
        <v>1418</v>
      </c>
      <c r="S26" s="108">
        <v>3.5</v>
      </c>
      <c r="T26" s="109">
        <v>1</v>
      </c>
      <c r="U26" s="110">
        <f t="shared" si="1"/>
        <v>30.380494505494507</v>
      </c>
      <c r="V26" s="1" t="s">
        <v>117</v>
      </c>
      <c r="W26" s="2"/>
    </row>
  </sheetData>
  <customSheetViews>
    <customSheetView guid="{F6F3343A-3EAF-4FE4-9EC1-9AFCDA7376E2}" scale="75" showRuler="0" topLeftCell="F1">
      <selection activeCell="U6" sqref="U6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X40"/>
  <sheetViews>
    <sheetView topLeftCell="K1" zoomScale="75" workbookViewId="0">
      <selection activeCell="S21" sqref="S21"/>
    </sheetView>
  </sheetViews>
  <sheetFormatPr baseColWidth="10" defaultRowHeight="12.75" x14ac:dyDescent="0.2"/>
  <cols>
    <col min="1" max="1" width="26.5703125" bestFit="1" customWidth="1"/>
    <col min="2" max="2" width="16.28515625" bestFit="1" customWidth="1"/>
    <col min="3" max="3" width="14.85546875" bestFit="1" customWidth="1"/>
    <col min="4" max="4" width="15" bestFit="1" customWidth="1"/>
    <col min="5" max="5" width="16.5703125" bestFit="1" customWidth="1"/>
    <col min="6" max="6" width="16.5703125" style="112" customWidth="1"/>
    <col min="7" max="7" width="16.5703125" customWidth="1"/>
    <col min="8" max="8" width="16.28515625" bestFit="1" customWidth="1"/>
    <col min="9" max="9" width="13.42578125" bestFit="1" customWidth="1"/>
    <col min="10" max="10" width="13.7109375" bestFit="1" customWidth="1"/>
    <col min="11" max="11" width="22.42578125" bestFit="1" customWidth="1"/>
    <col min="12" max="12" width="26.5703125" bestFit="1" customWidth="1"/>
    <col min="13" max="13" width="24.28515625" bestFit="1" customWidth="1"/>
    <col min="14" max="14" width="15.140625" bestFit="1" customWidth="1"/>
    <col min="17" max="17" width="15.42578125" bestFit="1" customWidth="1"/>
    <col min="18" max="18" width="9" bestFit="1" customWidth="1"/>
    <col min="19" max="19" width="14.28515625" style="112" bestFit="1" customWidth="1"/>
    <col min="20" max="20" width="22.5703125" bestFit="1" customWidth="1"/>
    <col min="21" max="21" width="21" bestFit="1" customWidth="1"/>
  </cols>
  <sheetData>
    <row r="1" spans="1:24" ht="15.75" x14ac:dyDescent="0.25">
      <c r="A1" s="359" t="s">
        <v>108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2"/>
      <c r="O1" s="2"/>
      <c r="P1" s="2"/>
      <c r="Q1" s="2"/>
      <c r="R1" s="2"/>
      <c r="S1" s="62"/>
      <c r="T1" s="2"/>
      <c r="U1" s="2"/>
      <c r="V1" s="2"/>
      <c r="W1" s="2"/>
      <c r="X1" s="63"/>
    </row>
    <row r="2" spans="1:24" ht="15.75" x14ac:dyDescent="0.25">
      <c r="A2" s="1"/>
      <c r="B2" s="1"/>
      <c r="C2" s="1"/>
      <c r="D2" s="2"/>
      <c r="E2" s="2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4"/>
      <c r="T2" s="2"/>
      <c r="U2" s="2"/>
      <c r="V2" s="2"/>
      <c r="W2" s="2"/>
      <c r="X2" s="63"/>
    </row>
    <row r="3" spans="1:24" s="71" customFormat="1" ht="15.75" x14ac:dyDescent="0.25">
      <c r="A3" s="65"/>
      <c r="B3" s="66">
        <v>1</v>
      </c>
      <c r="C3" s="67">
        <v>2</v>
      </c>
      <c r="D3" s="66">
        <v>3</v>
      </c>
      <c r="E3" s="66">
        <v>4</v>
      </c>
      <c r="F3" s="66">
        <v>5</v>
      </c>
      <c r="G3" s="66">
        <v>6</v>
      </c>
      <c r="H3" s="66">
        <v>7</v>
      </c>
      <c r="I3" s="66">
        <v>8</v>
      </c>
      <c r="J3" s="66">
        <v>9</v>
      </c>
      <c r="K3" s="66">
        <v>10</v>
      </c>
      <c r="L3" s="68"/>
      <c r="M3" s="66">
        <v>11</v>
      </c>
      <c r="N3" s="66">
        <v>12</v>
      </c>
      <c r="O3" s="66">
        <v>13</v>
      </c>
      <c r="P3" s="66">
        <v>14</v>
      </c>
      <c r="Q3" s="66">
        <v>15</v>
      </c>
      <c r="R3" s="66">
        <v>16</v>
      </c>
      <c r="S3" s="66">
        <v>17</v>
      </c>
      <c r="T3" s="66">
        <v>18</v>
      </c>
      <c r="U3" s="69" t="s">
        <v>1</v>
      </c>
      <c r="V3" s="70"/>
      <c r="W3" s="70"/>
    </row>
    <row r="4" spans="1:24" ht="78.75" x14ac:dyDescent="0.2">
      <c r="A4" s="35"/>
      <c r="B4" s="72" t="s">
        <v>72</v>
      </c>
      <c r="C4" s="73" t="s">
        <v>73</v>
      </c>
      <c r="D4" s="74" t="s">
        <v>74</v>
      </c>
      <c r="E4" s="74" t="s">
        <v>75</v>
      </c>
      <c r="F4" s="74" t="s">
        <v>76</v>
      </c>
      <c r="G4" s="74" t="s">
        <v>77</v>
      </c>
      <c r="H4" s="74" t="s">
        <v>78</v>
      </c>
      <c r="I4" s="74" t="s">
        <v>79</v>
      </c>
      <c r="J4" s="74" t="s">
        <v>80</v>
      </c>
      <c r="K4" s="74" t="s">
        <v>81</v>
      </c>
      <c r="L4" s="75"/>
      <c r="M4" s="74" t="s">
        <v>82</v>
      </c>
      <c r="N4" s="74" t="s">
        <v>83</v>
      </c>
      <c r="O4" s="74" t="s">
        <v>84</v>
      </c>
      <c r="P4" s="74" t="s">
        <v>85</v>
      </c>
      <c r="Q4" s="74" t="s">
        <v>86</v>
      </c>
      <c r="R4" s="74" t="s">
        <v>4</v>
      </c>
      <c r="S4" s="74" t="s">
        <v>87</v>
      </c>
      <c r="T4" s="74" t="s">
        <v>88</v>
      </c>
      <c r="U4" s="76" t="s">
        <v>89</v>
      </c>
      <c r="V4" s="36"/>
      <c r="W4" s="2"/>
      <c r="X4" s="63"/>
    </row>
    <row r="5" spans="1:24" ht="30" x14ac:dyDescent="0.2">
      <c r="A5" s="35"/>
      <c r="B5" s="76" t="s">
        <v>90</v>
      </c>
      <c r="C5" s="77" t="s">
        <v>91</v>
      </c>
      <c r="D5" s="76" t="s">
        <v>92</v>
      </c>
      <c r="E5" s="76" t="s">
        <v>93</v>
      </c>
      <c r="F5" s="76" t="s">
        <v>94</v>
      </c>
      <c r="G5" s="76" t="s">
        <v>95</v>
      </c>
      <c r="H5" s="76" t="s">
        <v>96</v>
      </c>
      <c r="I5" s="76" t="s">
        <v>97</v>
      </c>
      <c r="J5" s="76" t="s">
        <v>98</v>
      </c>
      <c r="K5" s="76" t="s">
        <v>99</v>
      </c>
      <c r="L5" s="78"/>
      <c r="M5" s="76" t="s">
        <v>100</v>
      </c>
      <c r="N5" s="76" t="s">
        <v>101</v>
      </c>
      <c r="O5" s="76" t="s">
        <v>102</v>
      </c>
      <c r="P5" s="76" t="s">
        <v>103</v>
      </c>
      <c r="Q5" s="76" t="s">
        <v>104</v>
      </c>
      <c r="R5" s="76" t="s">
        <v>105</v>
      </c>
      <c r="S5" s="76" t="s">
        <v>106</v>
      </c>
      <c r="T5" s="76" t="s">
        <v>107</v>
      </c>
      <c r="U5" s="76" t="s">
        <v>16</v>
      </c>
      <c r="V5" s="36"/>
      <c r="W5" s="2"/>
      <c r="X5" s="63"/>
    </row>
    <row r="6" spans="1:24" ht="15.75" x14ac:dyDescent="0.2">
      <c r="A6" s="35" t="s">
        <v>17</v>
      </c>
      <c r="B6" s="79">
        <v>61458</v>
      </c>
      <c r="C6" s="80">
        <v>3707</v>
      </c>
      <c r="D6" s="81">
        <v>159</v>
      </c>
      <c r="E6" s="82">
        <v>5517</v>
      </c>
      <c r="F6" s="81">
        <v>3249</v>
      </c>
      <c r="G6" s="81">
        <v>1218</v>
      </c>
      <c r="H6" s="81">
        <v>653</v>
      </c>
      <c r="I6" s="81">
        <v>14</v>
      </c>
      <c r="J6" s="81">
        <v>183932</v>
      </c>
      <c r="K6" s="81">
        <v>110336</v>
      </c>
      <c r="L6" s="35" t="s">
        <v>17</v>
      </c>
      <c r="M6" s="83">
        <v>13700</v>
      </c>
      <c r="N6" s="81">
        <v>54767</v>
      </c>
      <c r="O6" s="81">
        <v>4132</v>
      </c>
      <c r="P6" s="81">
        <v>3799</v>
      </c>
      <c r="Q6" s="81">
        <v>66</v>
      </c>
      <c r="R6" s="81">
        <v>2422</v>
      </c>
      <c r="S6" s="84">
        <v>5.75</v>
      </c>
      <c r="T6" s="85">
        <v>0</v>
      </c>
      <c r="U6" s="84">
        <f t="shared" ref="U6:U14" si="0">J6/(Q6+R6)</f>
        <v>73.927652733118975</v>
      </c>
      <c r="V6" s="35" t="s">
        <v>17</v>
      </c>
      <c r="W6" s="2"/>
      <c r="X6" s="63"/>
    </row>
    <row r="7" spans="1:24" ht="15.75" x14ac:dyDescent="0.2">
      <c r="A7" s="35" t="s">
        <v>18</v>
      </c>
      <c r="B7" s="79">
        <v>52373</v>
      </c>
      <c r="C7" s="79">
        <v>4965</v>
      </c>
      <c r="D7" s="81">
        <v>94</v>
      </c>
      <c r="E7" s="81">
        <v>4885</v>
      </c>
      <c r="F7" s="81">
        <v>2745</v>
      </c>
      <c r="G7" s="81">
        <v>2329</v>
      </c>
      <c r="H7" s="81">
        <v>733</v>
      </c>
      <c r="I7" s="81">
        <v>0</v>
      </c>
      <c r="J7" s="81">
        <v>158466</v>
      </c>
      <c r="K7" s="81">
        <v>51045</v>
      </c>
      <c r="L7" s="35" t="s">
        <v>18</v>
      </c>
      <c r="M7" s="79">
        <v>4321</v>
      </c>
      <c r="N7" s="81">
        <v>77985</v>
      </c>
      <c r="O7" s="81">
        <v>3508</v>
      </c>
      <c r="P7" s="81">
        <v>3390</v>
      </c>
      <c r="Q7" s="81">
        <v>44</v>
      </c>
      <c r="R7" s="81">
        <v>1863</v>
      </c>
      <c r="S7" s="84">
        <v>4.5</v>
      </c>
      <c r="T7" s="85">
        <v>1</v>
      </c>
      <c r="U7" s="84">
        <f t="shared" si="0"/>
        <v>83.097011012060833</v>
      </c>
      <c r="V7" s="35" t="s">
        <v>18</v>
      </c>
      <c r="W7" s="2"/>
      <c r="X7" s="63"/>
    </row>
    <row r="8" spans="1:24" ht="15.75" x14ac:dyDescent="0.2">
      <c r="A8" s="35" t="s">
        <v>19</v>
      </c>
      <c r="B8" s="79">
        <v>36294</v>
      </c>
      <c r="C8" s="79">
        <v>3645</v>
      </c>
      <c r="D8" s="81">
        <v>124</v>
      </c>
      <c r="E8" s="81">
        <v>595</v>
      </c>
      <c r="F8" s="81">
        <v>2284</v>
      </c>
      <c r="G8" s="81">
        <v>3333</v>
      </c>
      <c r="H8" s="81">
        <v>2170</v>
      </c>
      <c r="I8" s="86" t="s">
        <v>37</v>
      </c>
      <c r="J8" s="81">
        <v>142052</v>
      </c>
      <c r="K8" s="81">
        <v>96105</v>
      </c>
      <c r="L8" s="35" t="s">
        <v>19</v>
      </c>
      <c r="M8" s="79">
        <v>7373</v>
      </c>
      <c r="N8" s="81">
        <v>57679</v>
      </c>
      <c r="O8" s="81">
        <v>3748</v>
      </c>
      <c r="P8" s="81">
        <v>6060</v>
      </c>
      <c r="Q8" s="81">
        <v>57</v>
      </c>
      <c r="R8" s="81">
        <v>1876</v>
      </c>
      <c r="S8" s="84">
        <v>4.5</v>
      </c>
      <c r="T8" s="85">
        <v>1.5</v>
      </c>
      <c r="U8" s="84">
        <f t="shared" si="0"/>
        <v>73.487842731505438</v>
      </c>
      <c r="V8" s="35" t="s">
        <v>19</v>
      </c>
      <c r="W8" s="2"/>
      <c r="X8" s="63"/>
    </row>
    <row r="9" spans="1:24" ht="15.75" x14ac:dyDescent="0.2">
      <c r="A9" s="35" t="s">
        <v>20</v>
      </c>
      <c r="B9" s="79">
        <v>107044</v>
      </c>
      <c r="C9" s="79">
        <v>12012</v>
      </c>
      <c r="D9" s="81">
        <v>168</v>
      </c>
      <c r="E9" s="81">
        <v>4962</v>
      </c>
      <c r="F9" s="81">
        <v>4861</v>
      </c>
      <c r="G9" s="81">
        <v>9561</v>
      </c>
      <c r="H9" s="81">
        <v>1258</v>
      </c>
      <c r="I9" s="86">
        <v>0</v>
      </c>
      <c r="J9" s="81">
        <v>315206</v>
      </c>
      <c r="K9" s="81">
        <v>189429</v>
      </c>
      <c r="L9" s="35" t="s">
        <v>20</v>
      </c>
      <c r="M9" s="79">
        <v>995</v>
      </c>
      <c r="N9" s="81">
        <v>93439</v>
      </c>
      <c r="O9" s="81">
        <v>2388</v>
      </c>
      <c r="P9" s="81">
        <v>2905</v>
      </c>
      <c r="Q9" s="81">
        <v>128</v>
      </c>
      <c r="R9" s="81">
        <v>4239</v>
      </c>
      <c r="S9" s="84">
        <v>8.1199999999999992</v>
      </c>
      <c r="T9" s="85">
        <v>1</v>
      </c>
      <c r="U9" s="84">
        <f t="shared" si="0"/>
        <v>72.179070299977099</v>
      </c>
      <c r="V9" s="35" t="s">
        <v>20</v>
      </c>
      <c r="W9" s="2"/>
      <c r="X9" s="63"/>
    </row>
    <row r="10" spans="1:24" ht="15.75" x14ac:dyDescent="0.2">
      <c r="A10" s="35" t="s">
        <v>21</v>
      </c>
      <c r="B10" s="79">
        <v>84633</v>
      </c>
      <c r="C10" s="79">
        <v>2672</v>
      </c>
      <c r="D10" s="81">
        <v>190</v>
      </c>
      <c r="E10" s="81">
        <v>2460</v>
      </c>
      <c r="F10" s="81">
        <v>3322</v>
      </c>
      <c r="G10" s="81">
        <v>2387</v>
      </c>
      <c r="H10" s="81">
        <v>1519</v>
      </c>
      <c r="I10" s="86">
        <v>0</v>
      </c>
      <c r="J10" s="81">
        <v>189842</v>
      </c>
      <c r="K10" s="81">
        <v>90372</v>
      </c>
      <c r="L10" s="35" t="s">
        <v>21</v>
      </c>
      <c r="M10" s="79">
        <v>0</v>
      </c>
      <c r="N10" s="81">
        <v>54367</v>
      </c>
      <c r="O10" s="81">
        <v>3586</v>
      </c>
      <c r="P10" s="81">
        <v>5126</v>
      </c>
      <c r="Q10" s="81">
        <v>108</v>
      </c>
      <c r="R10" s="81">
        <v>3401</v>
      </c>
      <c r="S10" s="84">
        <v>4.5</v>
      </c>
      <c r="T10" s="85">
        <v>0</v>
      </c>
      <c r="U10" s="84">
        <f t="shared" si="0"/>
        <v>54.101453405528638</v>
      </c>
      <c r="V10" s="35" t="s">
        <v>21</v>
      </c>
      <c r="W10" s="2"/>
      <c r="X10" s="63"/>
    </row>
    <row r="11" spans="1:24" ht="15.75" x14ac:dyDescent="0.2">
      <c r="A11" s="35" t="s">
        <v>22</v>
      </c>
      <c r="B11" s="79">
        <v>59622</v>
      </c>
      <c r="C11" s="87" t="s">
        <v>37</v>
      </c>
      <c r="D11" s="81">
        <v>113</v>
      </c>
      <c r="E11" s="86">
        <v>6444</v>
      </c>
      <c r="F11" s="81">
        <v>5100</v>
      </c>
      <c r="G11" s="86" t="s">
        <v>37</v>
      </c>
      <c r="H11" s="81">
        <v>3259</v>
      </c>
      <c r="I11" s="86" t="s">
        <v>37</v>
      </c>
      <c r="J11" s="81">
        <v>241785</v>
      </c>
      <c r="K11" s="81">
        <v>121680</v>
      </c>
      <c r="L11" s="35" t="s">
        <v>22</v>
      </c>
      <c r="M11" s="79">
        <v>0</v>
      </c>
      <c r="N11" s="81">
        <v>67738</v>
      </c>
      <c r="O11" s="81">
        <v>8879</v>
      </c>
      <c r="P11" s="81">
        <v>2074</v>
      </c>
      <c r="Q11" s="81">
        <v>77</v>
      </c>
      <c r="R11" s="81">
        <v>3472</v>
      </c>
      <c r="S11" s="84">
        <v>5</v>
      </c>
      <c r="T11" s="114" t="s">
        <v>37</v>
      </c>
      <c r="U11" s="84">
        <f t="shared" si="0"/>
        <v>68.127641589180044</v>
      </c>
      <c r="V11" s="35" t="s">
        <v>22</v>
      </c>
      <c r="W11" s="2"/>
      <c r="X11" s="63"/>
    </row>
    <row r="12" spans="1:24" ht="15.75" x14ac:dyDescent="0.2">
      <c r="A12" s="35" t="s">
        <v>23</v>
      </c>
      <c r="B12" s="79">
        <v>44659</v>
      </c>
      <c r="C12" s="87">
        <v>0</v>
      </c>
      <c r="D12" s="81">
        <v>126</v>
      </c>
      <c r="E12" s="81">
        <v>2875</v>
      </c>
      <c r="F12" s="81">
        <v>5545</v>
      </c>
      <c r="G12" s="86"/>
      <c r="H12" s="81">
        <v>2555</v>
      </c>
      <c r="I12" s="86">
        <v>0</v>
      </c>
      <c r="J12" s="81">
        <v>201320</v>
      </c>
      <c r="K12" s="81">
        <v>25800</v>
      </c>
      <c r="L12" s="35" t="s">
        <v>23</v>
      </c>
      <c r="M12" s="79">
        <v>0</v>
      </c>
      <c r="N12" s="81">
        <v>64503</v>
      </c>
      <c r="O12" s="81">
        <v>8104</v>
      </c>
      <c r="P12" s="81">
        <v>4709</v>
      </c>
      <c r="Q12" s="81">
        <v>120</v>
      </c>
      <c r="R12" s="81">
        <v>2200</v>
      </c>
      <c r="S12" s="84">
        <v>5.5</v>
      </c>
      <c r="T12" s="85">
        <v>1</v>
      </c>
      <c r="U12" s="84">
        <f t="shared" si="0"/>
        <v>86.775862068965523</v>
      </c>
      <c r="V12" s="35" t="s">
        <v>23</v>
      </c>
      <c r="W12" s="2"/>
      <c r="X12" s="63"/>
    </row>
    <row r="13" spans="1:24" ht="15.75" x14ac:dyDescent="0.2">
      <c r="A13" s="35" t="s">
        <v>24</v>
      </c>
      <c r="B13" s="79">
        <v>46162</v>
      </c>
      <c r="C13" s="87" t="s">
        <v>37</v>
      </c>
      <c r="D13" s="81">
        <v>203</v>
      </c>
      <c r="E13" s="81">
        <v>7061</v>
      </c>
      <c r="F13" s="81">
        <v>4527</v>
      </c>
      <c r="G13" s="86">
        <v>674</v>
      </c>
      <c r="H13" s="81">
        <v>148</v>
      </c>
      <c r="I13" s="86" t="s">
        <v>37</v>
      </c>
      <c r="J13" s="81">
        <v>284562</v>
      </c>
      <c r="K13" s="81">
        <v>181916</v>
      </c>
      <c r="L13" s="35" t="s">
        <v>24</v>
      </c>
      <c r="M13" s="79">
        <v>0</v>
      </c>
      <c r="N13" s="81">
        <v>79627</v>
      </c>
      <c r="O13" s="81">
        <v>1928</v>
      </c>
      <c r="P13" s="81">
        <v>8074</v>
      </c>
      <c r="Q13" s="81">
        <v>106</v>
      </c>
      <c r="R13" s="81">
        <v>2386</v>
      </c>
      <c r="S13" s="84">
        <v>6.25</v>
      </c>
      <c r="T13" s="85">
        <v>1.25</v>
      </c>
      <c r="U13" s="84">
        <f t="shared" si="0"/>
        <v>114.19020866773675</v>
      </c>
      <c r="V13" s="35" t="s">
        <v>24</v>
      </c>
      <c r="W13" s="2"/>
      <c r="X13" s="63"/>
    </row>
    <row r="14" spans="1:24" ht="15.75" x14ac:dyDescent="0.2">
      <c r="A14" s="35" t="s">
        <v>25</v>
      </c>
      <c r="B14" s="79">
        <v>69247</v>
      </c>
      <c r="C14" s="79">
        <v>3821</v>
      </c>
      <c r="D14" s="81">
        <v>106</v>
      </c>
      <c r="E14" s="81">
        <v>6817</v>
      </c>
      <c r="F14" s="81">
        <v>4800</v>
      </c>
      <c r="G14" s="81">
        <v>1458</v>
      </c>
      <c r="H14" s="81">
        <v>5141</v>
      </c>
      <c r="I14" s="81">
        <v>0</v>
      </c>
      <c r="J14" s="81">
        <v>238693</v>
      </c>
      <c r="K14" s="81">
        <v>93494</v>
      </c>
      <c r="L14" s="35" t="s">
        <v>25</v>
      </c>
      <c r="M14" s="79">
        <v>354</v>
      </c>
      <c r="N14" s="81">
        <v>81510</v>
      </c>
      <c r="O14" s="81">
        <v>3286</v>
      </c>
      <c r="P14" s="81">
        <v>4447</v>
      </c>
      <c r="Q14" s="81">
        <v>78</v>
      </c>
      <c r="R14" s="81">
        <v>3291</v>
      </c>
      <c r="S14" s="84">
        <v>5</v>
      </c>
      <c r="T14" s="85">
        <v>0</v>
      </c>
      <c r="U14" s="84">
        <f t="shared" si="0"/>
        <v>70.849807064410811</v>
      </c>
      <c r="V14" s="35" t="s">
        <v>25</v>
      </c>
      <c r="W14" s="49"/>
      <c r="X14" s="63"/>
    </row>
    <row r="15" spans="1:24" ht="15.75" x14ac:dyDescent="0.2">
      <c r="A15" s="35" t="s">
        <v>26</v>
      </c>
      <c r="B15" s="79">
        <v>70521</v>
      </c>
      <c r="C15" s="79"/>
      <c r="D15" s="81"/>
      <c r="E15" s="81"/>
      <c r="F15" s="81">
        <v>4253</v>
      </c>
      <c r="G15" s="81"/>
      <c r="H15" s="81">
        <v>2180</v>
      </c>
      <c r="I15" s="81"/>
      <c r="J15" s="81">
        <v>225464</v>
      </c>
      <c r="K15" s="81"/>
      <c r="L15" s="35" t="s">
        <v>26</v>
      </c>
      <c r="M15" s="79"/>
      <c r="N15" s="81">
        <v>69796</v>
      </c>
      <c r="O15" s="81">
        <v>4088</v>
      </c>
      <c r="P15" s="81">
        <v>5470</v>
      </c>
      <c r="Q15" s="81"/>
      <c r="R15" s="81"/>
      <c r="S15" s="84">
        <v>6.5</v>
      </c>
      <c r="T15" s="85"/>
      <c r="U15" s="84"/>
      <c r="V15" s="35" t="s">
        <v>26</v>
      </c>
      <c r="W15" s="2"/>
      <c r="X15" s="63"/>
    </row>
    <row r="16" spans="1:24" ht="15.75" x14ac:dyDescent="0.2">
      <c r="A16" s="35" t="s">
        <v>27</v>
      </c>
      <c r="B16" s="88">
        <v>293696</v>
      </c>
      <c r="C16" s="87">
        <v>4093</v>
      </c>
      <c r="D16" s="81">
        <v>498</v>
      </c>
      <c r="E16" s="81">
        <v>6921</v>
      </c>
      <c r="F16" s="81">
        <v>15014</v>
      </c>
      <c r="G16" s="81">
        <v>108</v>
      </c>
      <c r="H16" s="81">
        <v>10280</v>
      </c>
      <c r="I16" s="86">
        <v>0</v>
      </c>
      <c r="J16" s="81">
        <v>800796</v>
      </c>
      <c r="K16" s="81">
        <v>446997</v>
      </c>
      <c r="L16" s="35" t="s">
        <v>27</v>
      </c>
      <c r="M16" s="79">
        <v>0</v>
      </c>
      <c r="N16" s="86">
        <v>270407</v>
      </c>
      <c r="O16" s="81">
        <v>8948</v>
      </c>
      <c r="P16" s="81">
        <v>1935</v>
      </c>
      <c r="Q16" s="81">
        <v>485</v>
      </c>
      <c r="R16" s="81">
        <v>13974</v>
      </c>
      <c r="S16" s="84">
        <v>23.1</v>
      </c>
      <c r="T16" s="85">
        <v>2</v>
      </c>
      <c r="U16" s="84">
        <f t="shared" ref="U16:U26" si="1">J16/(Q16+R16)</f>
        <v>55.38391313368836</v>
      </c>
      <c r="V16" s="35" t="s">
        <v>27</v>
      </c>
      <c r="W16" s="2"/>
      <c r="X16" s="63"/>
    </row>
    <row r="17" spans="1:24" ht="15.75" x14ac:dyDescent="0.2">
      <c r="A17" s="35" t="s">
        <v>28</v>
      </c>
      <c r="B17" s="79">
        <v>44585</v>
      </c>
      <c r="C17" s="79">
        <v>2951</v>
      </c>
      <c r="D17" s="81">
        <v>162</v>
      </c>
      <c r="E17" s="115">
        <v>4202</v>
      </c>
      <c r="F17" s="81">
        <v>4945</v>
      </c>
      <c r="G17" s="86" t="s">
        <v>37</v>
      </c>
      <c r="H17" s="81">
        <v>2169</v>
      </c>
      <c r="I17" s="86">
        <v>0</v>
      </c>
      <c r="J17" s="81">
        <v>216579</v>
      </c>
      <c r="K17" s="81">
        <v>0</v>
      </c>
      <c r="L17" s="35" t="s">
        <v>28</v>
      </c>
      <c r="M17" s="79">
        <v>770</v>
      </c>
      <c r="N17" s="81">
        <v>92590</v>
      </c>
      <c r="O17" s="81">
        <v>3982</v>
      </c>
      <c r="P17" s="81">
        <v>1744</v>
      </c>
      <c r="Q17" s="81">
        <v>52</v>
      </c>
      <c r="R17" s="81">
        <v>2044</v>
      </c>
      <c r="S17" s="84">
        <v>5</v>
      </c>
      <c r="T17" s="85">
        <v>0</v>
      </c>
      <c r="U17" s="84">
        <f t="shared" si="1"/>
        <v>103.32967557251908</v>
      </c>
      <c r="V17" s="35" t="s">
        <v>28</v>
      </c>
      <c r="W17" s="2"/>
      <c r="X17" s="63"/>
    </row>
    <row r="18" spans="1:24" ht="15.75" x14ac:dyDescent="0.2">
      <c r="A18" s="35" t="s">
        <v>29</v>
      </c>
      <c r="B18" s="90">
        <v>197132</v>
      </c>
      <c r="C18" s="90">
        <v>5418</v>
      </c>
      <c r="D18" s="91">
        <v>362</v>
      </c>
      <c r="E18" s="92">
        <v>10062</v>
      </c>
      <c r="F18" s="92">
        <v>9870</v>
      </c>
      <c r="G18" s="90">
        <v>2076</v>
      </c>
      <c r="H18" s="90">
        <v>7338</v>
      </c>
      <c r="I18" s="90">
        <v>0</v>
      </c>
      <c r="J18" s="90">
        <v>595680</v>
      </c>
      <c r="K18" s="90">
        <v>350571</v>
      </c>
      <c r="L18" s="35" t="s">
        <v>29</v>
      </c>
      <c r="M18" s="90">
        <v>4024</v>
      </c>
      <c r="N18" s="90">
        <v>174113</v>
      </c>
      <c r="O18" s="90">
        <v>3183</v>
      </c>
      <c r="P18" s="90">
        <v>4058</v>
      </c>
      <c r="Q18" s="90">
        <v>271</v>
      </c>
      <c r="R18" s="90">
        <v>8628</v>
      </c>
      <c r="S18" s="93">
        <v>16.489999999999998</v>
      </c>
      <c r="T18" s="93">
        <v>2</v>
      </c>
      <c r="U18" s="116">
        <f t="shared" si="1"/>
        <v>66.937858186313065</v>
      </c>
      <c r="V18" s="42" t="s">
        <v>29</v>
      </c>
      <c r="W18" s="2"/>
      <c r="X18" s="63"/>
    </row>
    <row r="19" spans="1:24" ht="15.75" x14ac:dyDescent="0.2">
      <c r="A19" s="35" t="s">
        <v>30</v>
      </c>
      <c r="B19" s="79">
        <v>155656</v>
      </c>
      <c r="C19" s="79">
        <v>7819</v>
      </c>
      <c r="D19" s="81">
        <v>413</v>
      </c>
      <c r="E19" s="81">
        <v>5148</v>
      </c>
      <c r="F19" s="81">
        <v>5406</v>
      </c>
      <c r="G19" s="86">
        <v>3041</v>
      </c>
      <c r="H19" s="81">
        <v>1147</v>
      </c>
      <c r="I19" s="86">
        <v>10</v>
      </c>
      <c r="J19" s="81">
        <v>381906</v>
      </c>
      <c r="K19" s="81">
        <v>161284</v>
      </c>
      <c r="L19" s="35" t="s">
        <v>30</v>
      </c>
      <c r="M19" s="79">
        <v>2100</v>
      </c>
      <c r="N19" s="81">
        <v>237233</v>
      </c>
      <c r="O19" s="81">
        <v>5054</v>
      </c>
      <c r="P19" s="81">
        <v>5670</v>
      </c>
      <c r="Q19" s="81">
        <v>171</v>
      </c>
      <c r="R19" s="81">
        <v>5872</v>
      </c>
      <c r="S19" s="84">
        <v>14.75</v>
      </c>
      <c r="T19" s="85">
        <v>4.5</v>
      </c>
      <c r="U19" s="84">
        <f t="shared" si="1"/>
        <v>63.19808042363065</v>
      </c>
      <c r="V19" s="35" t="s">
        <v>30</v>
      </c>
      <c r="W19" s="2"/>
      <c r="X19" s="63"/>
    </row>
    <row r="20" spans="1:24" ht="15.75" x14ac:dyDescent="0.2">
      <c r="A20" s="35" t="s">
        <v>31</v>
      </c>
      <c r="B20" s="79">
        <v>76985</v>
      </c>
      <c r="C20" s="79">
        <v>1901</v>
      </c>
      <c r="D20" s="81">
        <v>163</v>
      </c>
      <c r="E20" s="81">
        <v>2559</v>
      </c>
      <c r="F20" s="81">
        <v>4049</v>
      </c>
      <c r="G20" s="86" t="s">
        <v>37</v>
      </c>
      <c r="H20" s="81">
        <v>1602</v>
      </c>
      <c r="I20" s="81">
        <v>0</v>
      </c>
      <c r="J20" s="81">
        <v>301151</v>
      </c>
      <c r="K20" s="81">
        <v>194805</v>
      </c>
      <c r="L20" s="35" t="s">
        <v>31</v>
      </c>
      <c r="M20" s="79">
        <v>1000</v>
      </c>
      <c r="N20" s="81">
        <v>97920</v>
      </c>
      <c r="O20" s="81">
        <v>1701</v>
      </c>
      <c r="P20" s="81">
        <v>2330</v>
      </c>
      <c r="Q20" s="81">
        <v>124</v>
      </c>
      <c r="R20" s="81">
        <v>3880</v>
      </c>
      <c r="S20" s="84">
        <v>5.5</v>
      </c>
      <c r="T20" s="85">
        <v>0</v>
      </c>
      <c r="U20" s="84">
        <f t="shared" si="1"/>
        <v>75.212537462537469</v>
      </c>
      <c r="V20" s="35" t="s">
        <v>31</v>
      </c>
      <c r="W20" s="2"/>
      <c r="X20" s="63"/>
    </row>
    <row r="21" spans="1:24" ht="15.75" x14ac:dyDescent="0.2">
      <c r="A21" s="35" t="s">
        <v>32</v>
      </c>
      <c r="B21" s="79">
        <v>104670</v>
      </c>
      <c r="C21" s="79">
        <v>64</v>
      </c>
      <c r="D21" s="81">
        <v>1300</v>
      </c>
      <c r="E21" s="86">
        <v>4788</v>
      </c>
      <c r="F21" s="81">
        <v>2379</v>
      </c>
      <c r="G21" s="86" t="s">
        <v>37</v>
      </c>
      <c r="H21" s="81">
        <v>999</v>
      </c>
      <c r="I21" s="81">
        <v>0</v>
      </c>
      <c r="J21" s="81">
        <v>147892</v>
      </c>
      <c r="K21" s="81">
        <v>10000</v>
      </c>
      <c r="L21" s="35" t="s">
        <v>32</v>
      </c>
      <c r="M21" s="79">
        <v>0</v>
      </c>
      <c r="N21" s="81">
        <v>59664</v>
      </c>
      <c r="O21" s="81">
        <v>1644</v>
      </c>
      <c r="P21" s="81">
        <v>378</v>
      </c>
      <c r="Q21" s="81">
        <v>111</v>
      </c>
      <c r="R21" s="81">
        <v>4039</v>
      </c>
      <c r="S21" s="84">
        <v>6.5</v>
      </c>
      <c r="T21" s="85">
        <v>0</v>
      </c>
      <c r="U21" s="84">
        <f t="shared" si="1"/>
        <v>35.636626506024093</v>
      </c>
      <c r="V21" s="35" t="s">
        <v>32</v>
      </c>
      <c r="W21" s="2"/>
      <c r="X21" s="63"/>
    </row>
    <row r="22" spans="1:24" ht="16.5" thickBot="1" x14ac:dyDescent="0.25">
      <c r="A22" s="35" t="s">
        <v>33</v>
      </c>
      <c r="B22" s="95">
        <v>115034</v>
      </c>
      <c r="C22" s="96">
        <v>7423</v>
      </c>
      <c r="D22" s="81">
        <v>248</v>
      </c>
      <c r="E22" s="81">
        <v>6394</v>
      </c>
      <c r="F22" s="81">
        <v>10743</v>
      </c>
      <c r="G22" s="81">
        <v>1402</v>
      </c>
      <c r="H22" s="81">
        <v>668</v>
      </c>
      <c r="I22" s="81">
        <v>1</v>
      </c>
      <c r="J22" s="81">
        <v>428742</v>
      </c>
      <c r="K22" s="81">
        <v>336567</v>
      </c>
      <c r="L22" s="35" t="s">
        <v>33</v>
      </c>
      <c r="M22" s="97">
        <v>10005</v>
      </c>
      <c r="N22" s="81">
        <v>148470</v>
      </c>
      <c r="O22" s="81">
        <v>5259</v>
      </c>
      <c r="P22" s="81">
        <v>9576</v>
      </c>
      <c r="Q22" s="81">
        <v>198</v>
      </c>
      <c r="R22" s="81">
        <v>6965</v>
      </c>
      <c r="S22" s="84">
        <v>12.75</v>
      </c>
      <c r="T22" s="98">
        <v>1</v>
      </c>
      <c r="U22" s="99">
        <f t="shared" si="1"/>
        <v>59.855088650006984</v>
      </c>
      <c r="V22" s="35" t="s">
        <v>33</v>
      </c>
      <c r="W22" s="2"/>
      <c r="X22" s="63"/>
    </row>
    <row r="23" spans="1:24" ht="16.5" thickBot="1" x14ac:dyDescent="0.3">
      <c r="A23" s="43" t="s">
        <v>66</v>
      </c>
      <c r="B23" s="100">
        <f t="shared" ref="B23:K23" si="2">SUM(B6:B22)</f>
        <v>1619771</v>
      </c>
      <c r="C23" s="101">
        <f t="shared" si="2"/>
        <v>60491</v>
      </c>
      <c r="D23" s="102">
        <f t="shared" si="2"/>
        <v>4429</v>
      </c>
      <c r="E23" s="102">
        <f t="shared" si="2"/>
        <v>81690</v>
      </c>
      <c r="F23" s="102">
        <f t="shared" si="2"/>
        <v>93092</v>
      </c>
      <c r="G23" s="102">
        <f t="shared" si="2"/>
        <v>27587</v>
      </c>
      <c r="H23" s="102">
        <f t="shared" si="2"/>
        <v>43819</v>
      </c>
      <c r="I23" s="102">
        <f t="shared" si="2"/>
        <v>25</v>
      </c>
      <c r="J23" s="102">
        <f t="shared" si="2"/>
        <v>5054068</v>
      </c>
      <c r="K23" s="102">
        <f t="shared" si="2"/>
        <v>2460401</v>
      </c>
      <c r="L23" s="103"/>
      <c r="M23" s="102">
        <f t="shared" ref="M23:T23" si="3">SUM(M6:M22)</f>
        <v>44642</v>
      </c>
      <c r="N23" s="102">
        <f t="shared" si="3"/>
        <v>1781808</v>
      </c>
      <c r="O23" s="102">
        <f t="shared" si="3"/>
        <v>73418</v>
      </c>
      <c r="P23" s="102">
        <f t="shared" si="3"/>
        <v>71745</v>
      </c>
      <c r="Q23" s="102">
        <f t="shared" si="3"/>
        <v>2196</v>
      </c>
      <c r="R23" s="102">
        <f t="shared" si="3"/>
        <v>70552</v>
      </c>
      <c r="S23" s="104">
        <f t="shared" si="3"/>
        <v>139.70999999999998</v>
      </c>
      <c r="T23" s="105">
        <f t="shared" si="3"/>
        <v>15.25</v>
      </c>
      <c r="U23" s="104">
        <f t="shared" si="1"/>
        <v>69.473635014020999</v>
      </c>
      <c r="V23" s="44" t="s">
        <v>34</v>
      </c>
      <c r="W23" s="1"/>
      <c r="X23" s="63"/>
    </row>
    <row r="24" spans="1:24" ht="15.75" x14ac:dyDescent="0.25">
      <c r="A24" s="1" t="s">
        <v>62</v>
      </c>
      <c r="B24" s="106">
        <f t="shared" ref="B24:K24" si="4">SUM(B9,B10,B14,B15,B16,B18,B19,B20,B21,B22)</f>
        <v>1274618</v>
      </c>
      <c r="C24" s="106">
        <f t="shared" si="4"/>
        <v>45223</v>
      </c>
      <c r="D24" s="106">
        <f t="shared" si="4"/>
        <v>3448</v>
      </c>
      <c r="E24" s="106">
        <f t="shared" si="4"/>
        <v>50111</v>
      </c>
      <c r="F24" s="107">
        <f t="shared" si="4"/>
        <v>64697</v>
      </c>
      <c r="G24" s="106">
        <f t="shared" si="4"/>
        <v>20033</v>
      </c>
      <c r="H24" s="106">
        <f t="shared" si="4"/>
        <v>32132</v>
      </c>
      <c r="I24" s="106">
        <f t="shared" si="4"/>
        <v>11</v>
      </c>
      <c r="J24" s="106">
        <f t="shared" si="4"/>
        <v>3625372</v>
      </c>
      <c r="K24" s="106">
        <f t="shared" si="4"/>
        <v>1873519</v>
      </c>
      <c r="L24" s="49"/>
      <c r="M24" s="106">
        <f>SUM(M9,M10,M14,M15,M16,M18:M22)</f>
        <v>18478</v>
      </c>
      <c r="N24" s="106">
        <f t="shared" ref="N24:T24" si="5">SUM(N9,N10,N14,N15,N16,N18,N19,N20,N21,N22)</f>
        <v>1286919</v>
      </c>
      <c r="O24" s="106">
        <f t="shared" si="5"/>
        <v>39137</v>
      </c>
      <c r="P24" s="106">
        <f t="shared" si="5"/>
        <v>41895</v>
      </c>
      <c r="Q24" s="106">
        <f t="shared" si="5"/>
        <v>1674</v>
      </c>
      <c r="R24" s="106">
        <f t="shared" si="5"/>
        <v>54289</v>
      </c>
      <c r="S24" s="108">
        <f t="shared" si="5"/>
        <v>103.21</v>
      </c>
      <c r="T24" s="109">
        <f t="shared" si="5"/>
        <v>10.5</v>
      </c>
      <c r="U24" s="110">
        <f t="shared" si="1"/>
        <v>64.781587834819433</v>
      </c>
      <c r="V24" s="1" t="s">
        <v>62</v>
      </c>
      <c r="W24" s="2"/>
      <c r="X24" s="63"/>
    </row>
    <row r="25" spans="1:24" ht="15.75" x14ac:dyDescent="0.25">
      <c r="A25" s="1" t="s">
        <v>36</v>
      </c>
      <c r="B25" s="106">
        <v>45070</v>
      </c>
      <c r="C25" s="106">
        <v>1</v>
      </c>
      <c r="D25" s="106">
        <v>175</v>
      </c>
      <c r="E25" s="106">
        <v>0</v>
      </c>
      <c r="F25" s="107">
        <v>1438</v>
      </c>
      <c r="G25" s="106">
        <v>0</v>
      </c>
      <c r="H25" s="106">
        <v>345</v>
      </c>
      <c r="I25" s="106">
        <v>0</v>
      </c>
      <c r="J25" s="106">
        <v>35360</v>
      </c>
      <c r="K25" s="106">
        <v>8000</v>
      </c>
      <c r="L25" s="49"/>
      <c r="M25" s="111">
        <v>0</v>
      </c>
      <c r="N25" s="106">
        <v>25189</v>
      </c>
      <c r="O25" s="106">
        <v>1388</v>
      </c>
      <c r="P25" s="106">
        <v>1610</v>
      </c>
      <c r="Q25" s="106">
        <v>35</v>
      </c>
      <c r="R25" s="106">
        <v>972</v>
      </c>
      <c r="S25" s="108">
        <v>3.1</v>
      </c>
      <c r="T25" s="109">
        <v>0.6</v>
      </c>
      <c r="U25" s="110">
        <f t="shared" si="1"/>
        <v>35.114200595829196</v>
      </c>
      <c r="V25" s="1" t="s">
        <v>36</v>
      </c>
      <c r="W25" s="2"/>
      <c r="X25" s="63"/>
    </row>
    <row r="26" spans="1:24" ht="15.75" x14ac:dyDescent="0.25">
      <c r="A26" s="1" t="s">
        <v>38</v>
      </c>
      <c r="B26" s="106">
        <v>28563</v>
      </c>
      <c r="C26" s="106">
        <v>0</v>
      </c>
      <c r="D26" s="106">
        <v>86</v>
      </c>
      <c r="E26" s="106">
        <v>0</v>
      </c>
      <c r="F26" s="107">
        <v>1078</v>
      </c>
      <c r="G26" s="106">
        <v>0</v>
      </c>
      <c r="H26" s="106">
        <v>1696</v>
      </c>
      <c r="I26" s="106">
        <v>0</v>
      </c>
      <c r="J26" s="106">
        <v>32794</v>
      </c>
      <c r="K26" s="106">
        <v>0</v>
      </c>
      <c r="L26" s="49"/>
      <c r="M26" s="106">
        <v>0</v>
      </c>
      <c r="N26" s="106">
        <v>44169</v>
      </c>
      <c r="O26" s="106">
        <v>0</v>
      </c>
      <c r="P26" s="106">
        <v>0</v>
      </c>
      <c r="Q26" s="106">
        <v>33</v>
      </c>
      <c r="R26" s="106">
        <v>1240</v>
      </c>
      <c r="S26" s="108">
        <v>3</v>
      </c>
      <c r="T26" s="109">
        <v>0</v>
      </c>
      <c r="U26" s="110">
        <f t="shared" si="1"/>
        <v>25.761194029850746</v>
      </c>
      <c r="V26" s="1" t="s">
        <v>38</v>
      </c>
      <c r="W26" s="2"/>
      <c r="X26" s="63"/>
    </row>
    <row r="27" spans="1:24" x14ac:dyDescent="0.2">
      <c r="T27" s="113"/>
    </row>
    <row r="40" spans="14:14" x14ac:dyDescent="0.2">
      <c r="N40" s="61"/>
    </row>
  </sheetData>
  <customSheetViews>
    <customSheetView guid="{F6F3343A-3EAF-4FE4-9EC1-9AFCDA7376E2}" scale="75" showRuler="0" topLeftCell="K1">
      <selection activeCell="S21" sqref="S21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1">
    <mergeCell ref="A1:M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X40"/>
  <sheetViews>
    <sheetView zoomScale="75" workbookViewId="0">
      <selection activeCell="B18" sqref="B18:K18"/>
    </sheetView>
  </sheetViews>
  <sheetFormatPr baseColWidth="10" defaultRowHeight="12.75" x14ac:dyDescent="0.2"/>
  <cols>
    <col min="1" max="1" width="26.5703125" bestFit="1" customWidth="1"/>
    <col min="2" max="2" width="16.28515625" bestFit="1" customWidth="1"/>
    <col min="3" max="3" width="14.85546875" bestFit="1" customWidth="1"/>
    <col min="4" max="4" width="15" bestFit="1" customWidth="1"/>
    <col min="5" max="5" width="16.5703125" bestFit="1" customWidth="1"/>
    <col min="6" max="6" width="16.5703125" style="112" customWidth="1"/>
    <col min="7" max="7" width="16.5703125" customWidth="1"/>
    <col min="8" max="8" width="16.28515625" bestFit="1" customWidth="1"/>
    <col min="9" max="9" width="13.42578125" bestFit="1" customWidth="1"/>
    <col min="10" max="10" width="13.7109375" bestFit="1" customWidth="1"/>
    <col min="11" max="11" width="22.42578125" bestFit="1" customWidth="1"/>
    <col min="12" max="12" width="26.5703125" bestFit="1" customWidth="1"/>
    <col min="13" max="13" width="24.28515625" bestFit="1" customWidth="1"/>
    <col min="14" max="14" width="15.140625" bestFit="1" customWidth="1"/>
    <col min="17" max="17" width="15.42578125" bestFit="1" customWidth="1"/>
    <col min="18" max="18" width="9" bestFit="1" customWidth="1"/>
    <col min="19" max="19" width="14.28515625" style="112" bestFit="1" customWidth="1"/>
    <col min="20" max="20" width="22.5703125" bestFit="1" customWidth="1"/>
    <col min="21" max="21" width="21" bestFit="1" customWidth="1"/>
  </cols>
  <sheetData>
    <row r="1" spans="1:24" ht="15.75" x14ac:dyDescent="0.25">
      <c r="A1" s="359" t="s">
        <v>71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2"/>
      <c r="O1" s="2"/>
      <c r="P1" s="2"/>
      <c r="Q1" s="2"/>
      <c r="R1" s="2"/>
      <c r="S1" s="62"/>
      <c r="T1" s="2"/>
      <c r="U1" s="2"/>
      <c r="V1" s="2"/>
      <c r="W1" s="2"/>
      <c r="X1" s="63"/>
    </row>
    <row r="2" spans="1:24" ht="15.75" x14ac:dyDescent="0.25">
      <c r="A2" s="1"/>
      <c r="B2" s="1"/>
      <c r="C2" s="1"/>
      <c r="D2" s="2"/>
      <c r="E2" s="2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4"/>
      <c r="T2" s="2"/>
      <c r="U2" s="2"/>
      <c r="V2" s="2"/>
      <c r="W2" s="2"/>
      <c r="X2" s="63"/>
    </row>
    <row r="3" spans="1:24" s="71" customFormat="1" ht="15.75" x14ac:dyDescent="0.25">
      <c r="A3" s="65"/>
      <c r="B3" s="66">
        <v>1</v>
      </c>
      <c r="C3" s="67">
        <v>2</v>
      </c>
      <c r="D3" s="66">
        <v>3</v>
      </c>
      <c r="E3" s="66">
        <v>4</v>
      </c>
      <c r="F3" s="66">
        <v>5</v>
      </c>
      <c r="G3" s="66">
        <v>6</v>
      </c>
      <c r="H3" s="66">
        <v>7</v>
      </c>
      <c r="I3" s="66">
        <v>8</v>
      </c>
      <c r="J3" s="66">
        <v>9</v>
      </c>
      <c r="K3" s="66">
        <v>10</v>
      </c>
      <c r="L3" s="68"/>
      <c r="M3" s="66">
        <v>11</v>
      </c>
      <c r="N3" s="66">
        <v>12</v>
      </c>
      <c r="O3" s="66">
        <v>13</v>
      </c>
      <c r="P3" s="66">
        <v>14</v>
      </c>
      <c r="Q3" s="66">
        <v>15</v>
      </c>
      <c r="R3" s="66">
        <v>16</v>
      </c>
      <c r="S3" s="66">
        <v>17</v>
      </c>
      <c r="T3" s="66">
        <v>18</v>
      </c>
      <c r="U3" s="69" t="s">
        <v>1</v>
      </c>
      <c r="V3" s="70"/>
      <c r="W3" s="70"/>
    </row>
    <row r="4" spans="1:24" ht="78.75" x14ac:dyDescent="0.2">
      <c r="A4" s="35"/>
      <c r="B4" s="72" t="s">
        <v>72</v>
      </c>
      <c r="C4" s="73" t="s">
        <v>73</v>
      </c>
      <c r="D4" s="74" t="s">
        <v>74</v>
      </c>
      <c r="E4" s="74" t="s">
        <v>75</v>
      </c>
      <c r="F4" s="74" t="s">
        <v>76</v>
      </c>
      <c r="G4" s="74" t="s">
        <v>77</v>
      </c>
      <c r="H4" s="74" t="s">
        <v>78</v>
      </c>
      <c r="I4" s="74" t="s">
        <v>79</v>
      </c>
      <c r="J4" s="74" t="s">
        <v>80</v>
      </c>
      <c r="K4" s="74" t="s">
        <v>81</v>
      </c>
      <c r="L4" s="75"/>
      <c r="M4" s="74" t="s">
        <v>82</v>
      </c>
      <c r="N4" s="74" t="s">
        <v>83</v>
      </c>
      <c r="O4" s="74" t="s">
        <v>84</v>
      </c>
      <c r="P4" s="74" t="s">
        <v>85</v>
      </c>
      <c r="Q4" s="74" t="s">
        <v>86</v>
      </c>
      <c r="R4" s="74" t="s">
        <v>4</v>
      </c>
      <c r="S4" s="74" t="s">
        <v>87</v>
      </c>
      <c r="T4" s="74" t="s">
        <v>88</v>
      </c>
      <c r="U4" s="76" t="s">
        <v>89</v>
      </c>
      <c r="V4" s="36"/>
      <c r="W4" s="2"/>
      <c r="X4" s="63"/>
    </row>
    <row r="5" spans="1:24" ht="30" x14ac:dyDescent="0.2">
      <c r="A5" s="35"/>
      <c r="B5" s="76" t="s">
        <v>90</v>
      </c>
      <c r="C5" s="77" t="s">
        <v>91</v>
      </c>
      <c r="D5" s="76" t="s">
        <v>92</v>
      </c>
      <c r="E5" s="76" t="s">
        <v>93</v>
      </c>
      <c r="F5" s="76" t="s">
        <v>94</v>
      </c>
      <c r="G5" s="76" t="s">
        <v>95</v>
      </c>
      <c r="H5" s="76" t="s">
        <v>96</v>
      </c>
      <c r="I5" s="76" t="s">
        <v>97</v>
      </c>
      <c r="J5" s="76" t="s">
        <v>98</v>
      </c>
      <c r="K5" s="76" t="s">
        <v>99</v>
      </c>
      <c r="L5" s="78"/>
      <c r="M5" s="76" t="s">
        <v>100</v>
      </c>
      <c r="N5" s="76" t="s">
        <v>101</v>
      </c>
      <c r="O5" s="76" t="s">
        <v>102</v>
      </c>
      <c r="P5" s="76" t="s">
        <v>103</v>
      </c>
      <c r="Q5" s="76" t="s">
        <v>104</v>
      </c>
      <c r="R5" s="76" t="s">
        <v>105</v>
      </c>
      <c r="S5" s="76" t="s">
        <v>106</v>
      </c>
      <c r="T5" s="76" t="s">
        <v>107</v>
      </c>
      <c r="U5" s="76" t="s">
        <v>16</v>
      </c>
      <c r="V5" s="36"/>
      <c r="W5" s="2"/>
      <c r="X5" s="63"/>
    </row>
    <row r="6" spans="1:24" ht="15.75" x14ac:dyDescent="0.2">
      <c r="A6" s="35" t="s">
        <v>17</v>
      </c>
      <c r="B6" s="79">
        <v>58828</v>
      </c>
      <c r="C6" s="80">
        <v>2967</v>
      </c>
      <c r="D6" s="81">
        <v>156</v>
      </c>
      <c r="E6" s="82">
        <v>7273</v>
      </c>
      <c r="F6" s="81">
        <v>1956</v>
      </c>
      <c r="G6" s="81">
        <v>1350</v>
      </c>
      <c r="H6" s="81">
        <v>147</v>
      </c>
      <c r="I6" s="81">
        <v>24</v>
      </c>
      <c r="J6" s="81">
        <v>137384</v>
      </c>
      <c r="K6" s="81">
        <v>52923</v>
      </c>
      <c r="L6" s="35" t="s">
        <v>17</v>
      </c>
      <c r="M6" s="83">
        <v>11825</v>
      </c>
      <c r="N6" s="81">
        <v>53354</v>
      </c>
      <c r="O6" s="81">
        <v>5611</v>
      </c>
      <c r="P6" s="81">
        <v>5730</v>
      </c>
      <c r="Q6" s="81">
        <v>58</v>
      </c>
      <c r="R6" s="81">
        <v>2151</v>
      </c>
      <c r="S6" s="84">
        <v>5.5</v>
      </c>
      <c r="T6" s="85">
        <v>0</v>
      </c>
      <c r="U6" s="84">
        <f t="shared" ref="U6:U14" si="0">J6/(Q6+R6)</f>
        <v>62.192847442281575</v>
      </c>
      <c r="V6" s="35" t="s">
        <v>17</v>
      </c>
      <c r="W6" s="2"/>
      <c r="X6" s="63"/>
    </row>
    <row r="7" spans="1:24" ht="15.75" x14ac:dyDescent="0.2">
      <c r="A7" s="35" t="s">
        <v>18</v>
      </c>
      <c r="B7" s="79">
        <v>47590</v>
      </c>
      <c r="C7" s="79">
        <v>2636</v>
      </c>
      <c r="D7" s="81">
        <v>95</v>
      </c>
      <c r="E7" s="81">
        <v>2495</v>
      </c>
      <c r="F7" s="81">
        <v>5230</v>
      </c>
      <c r="G7" s="81">
        <v>1252</v>
      </c>
      <c r="H7" s="81">
        <v>127</v>
      </c>
      <c r="I7" s="81">
        <v>0</v>
      </c>
      <c r="J7" s="81">
        <v>223739</v>
      </c>
      <c r="K7" s="81">
        <v>0</v>
      </c>
      <c r="L7" s="35" t="s">
        <v>18</v>
      </c>
      <c r="M7" s="79">
        <v>0</v>
      </c>
      <c r="N7" s="81">
        <v>80748</v>
      </c>
      <c r="O7" s="81">
        <v>4208</v>
      </c>
      <c r="P7" s="81">
        <v>3385</v>
      </c>
      <c r="Q7" s="81">
        <v>43</v>
      </c>
      <c r="R7" s="81">
        <v>1620</v>
      </c>
      <c r="S7" s="84">
        <v>4.5</v>
      </c>
      <c r="T7" s="85">
        <v>0</v>
      </c>
      <c r="U7" s="84">
        <f t="shared" si="0"/>
        <v>134.5393866506314</v>
      </c>
      <c r="V7" s="35" t="s">
        <v>18</v>
      </c>
      <c r="W7" s="2"/>
      <c r="X7" s="63"/>
    </row>
    <row r="8" spans="1:24" ht="15.75" x14ac:dyDescent="0.2">
      <c r="A8" s="35" t="s">
        <v>19</v>
      </c>
      <c r="B8" s="79">
        <v>36124</v>
      </c>
      <c r="C8" s="79">
        <v>6994</v>
      </c>
      <c r="D8" s="81">
        <v>122</v>
      </c>
      <c r="E8" s="81">
        <v>582</v>
      </c>
      <c r="F8" s="81">
        <v>1650</v>
      </c>
      <c r="G8" s="81">
        <v>2115</v>
      </c>
      <c r="H8" s="81">
        <v>953</v>
      </c>
      <c r="I8" s="81">
        <v>71</v>
      </c>
      <c r="J8" s="81">
        <v>136925</v>
      </c>
      <c r="K8" s="81">
        <v>84160</v>
      </c>
      <c r="L8" s="35" t="s">
        <v>19</v>
      </c>
      <c r="M8" s="79">
        <v>2690</v>
      </c>
      <c r="N8" s="81">
        <v>61813</v>
      </c>
      <c r="O8" s="81">
        <v>4843</v>
      </c>
      <c r="P8" s="81">
        <v>5443</v>
      </c>
      <c r="Q8" s="81">
        <v>46</v>
      </c>
      <c r="R8" s="81">
        <v>1673</v>
      </c>
      <c r="S8" s="84">
        <v>3.5</v>
      </c>
      <c r="T8" s="85">
        <v>0.5</v>
      </c>
      <c r="U8" s="84">
        <f t="shared" si="0"/>
        <v>79.653868528214076</v>
      </c>
      <c r="V8" s="35" t="s">
        <v>19</v>
      </c>
      <c r="W8" s="2"/>
      <c r="X8" s="63"/>
    </row>
    <row r="9" spans="1:24" ht="15.75" x14ac:dyDescent="0.2">
      <c r="A9" s="35" t="s">
        <v>20</v>
      </c>
      <c r="B9" s="79">
        <v>103180</v>
      </c>
      <c r="C9" s="79">
        <v>2141</v>
      </c>
      <c r="D9" s="81">
        <v>166</v>
      </c>
      <c r="E9" s="81">
        <v>3315</v>
      </c>
      <c r="F9" s="81">
        <v>4440</v>
      </c>
      <c r="G9" s="81">
        <v>2580</v>
      </c>
      <c r="H9" s="81">
        <v>2843</v>
      </c>
      <c r="I9" s="86" t="s">
        <v>37</v>
      </c>
      <c r="J9" s="81">
        <v>234558</v>
      </c>
      <c r="K9" s="81">
        <v>77417</v>
      </c>
      <c r="L9" s="35" t="s">
        <v>20</v>
      </c>
      <c r="M9" s="79">
        <v>0</v>
      </c>
      <c r="N9" s="81">
        <v>86321</v>
      </c>
      <c r="O9" s="81">
        <v>2033</v>
      </c>
      <c r="P9" s="81">
        <v>3152</v>
      </c>
      <c r="Q9" s="81">
        <v>109</v>
      </c>
      <c r="R9" s="81">
        <v>4175</v>
      </c>
      <c r="S9" s="84">
        <v>7.07</v>
      </c>
      <c r="T9" s="85">
        <v>0.39</v>
      </c>
      <c r="U9" s="84">
        <f t="shared" si="0"/>
        <v>54.752100840336134</v>
      </c>
      <c r="V9" s="35" t="s">
        <v>20</v>
      </c>
      <c r="W9" s="2"/>
      <c r="X9" s="63"/>
    </row>
    <row r="10" spans="1:24" ht="15.75" x14ac:dyDescent="0.2">
      <c r="A10" s="35" t="s">
        <v>21</v>
      </c>
      <c r="B10" s="79">
        <v>82716</v>
      </c>
      <c r="C10" s="79">
        <v>285</v>
      </c>
      <c r="D10" s="81">
        <v>171</v>
      </c>
      <c r="E10" s="81">
        <v>1003</v>
      </c>
      <c r="F10" s="81">
        <v>2319</v>
      </c>
      <c r="G10" s="81">
        <v>25</v>
      </c>
      <c r="H10" s="81">
        <v>850</v>
      </c>
      <c r="I10" s="86" t="s">
        <v>37</v>
      </c>
      <c r="J10" s="81">
        <v>109917</v>
      </c>
      <c r="K10" s="81">
        <v>41284</v>
      </c>
      <c r="L10" s="35" t="s">
        <v>21</v>
      </c>
      <c r="M10" s="79">
        <v>0</v>
      </c>
      <c r="N10" s="81">
        <v>49712</v>
      </c>
      <c r="O10" s="81">
        <v>4040</v>
      </c>
      <c r="P10" s="81">
        <v>4565</v>
      </c>
      <c r="Q10" s="81">
        <v>96</v>
      </c>
      <c r="R10" s="81">
        <v>3280</v>
      </c>
      <c r="S10" s="84">
        <v>4.5</v>
      </c>
      <c r="T10" s="85">
        <v>0</v>
      </c>
      <c r="U10" s="84">
        <f t="shared" si="0"/>
        <v>32.558353080568722</v>
      </c>
      <c r="V10" s="35" t="s">
        <v>21</v>
      </c>
      <c r="W10" s="2"/>
      <c r="X10" s="63"/>
    </row>
    <row r="11" spans="1:24" ht="15.75" x14ac:dyDescent="0.2">
      <c r="A11" s="35" t="s">
        <v>22</v>
      </c>
      <c r="B11" s="79">
        <v>57032</v>
      </c>
      <c r="C11" s="87" t="s">
        <v>37</v>
      </c>
      <c r="D11" s="81">
        <v>105</v>
      </c>
      <c r="E11" s="86" t="s">
        <v>37</v>
      </c>
      <c r="F11" s="81">
        <v>5476</v>
      </c>
      <c r="G11" s="86" t="s">
        <v>37</v>
      </c>
      <c r="H11" s="81">
        <v>1363</v>
      </c>
      <c r="I11" s="86" t="s">
        <v>37</v>
      </c>
      <c r="J11" s="81">
        <v>214230</v>
      </c>
      <c r="K11" s="81">
        <v>62512</v>
      </c>
      <c r="L11" s="35" t="s">
        <v>22</v>
      </c>
      <c r="M11" s="79">
        <v>0</v>
      </c>
      <c r="N11" s="81">
        <v>62404</v>
      </c>
      <c r="O11" s="81">
        <v>10300</v>
      </c>
      <c r="P11" s="81">
        <v>2656</v>
      </c>
      <c r="Q11" s="81">
        <v>69</v>
      </c>
      <c r="R11" s="81">
        <v>3196</v>
      </c>
      <c r="S11" s="84">
        <v>5.77</v>
      </c>
      <c r="T11" s="85">
        <v>0.57999999999999996</v>
      </c>
      <c r="U11" s="84">
        <f t="shared" si="0"/>
        <v>65.61408882082695</v>
      </c>
      <c r="V11" s="35" t="s">
        <v>22</v>
      </c>
      <c r="W11" s="2"/>
      <c r="X11" s="63"/>
    </row>
    <row r="12" spans="1:24" ht="15.75" x14ac:dyDescent="0.2">
      <c r="A12" s="35" t="s">
        <v>23</v>
      </c>
      <c r="B12" s="79">
        <v>45915</v>
      </c>
      <c r="C12" s="87" t="s">
        <v>37</v>
      </c>
      <c r="D12" s="81">
        <v>126</v>
      </c>
      <c r="E12" s="81">
        <v>3693</v>
      </c>
      <c r="F12" s="81">
        <v>6322</v>
      </c>
      <c r="G12" s="86" t="s">
        <v>37</v>
      </c>
      <c r="H12" s="81">
        <v>592</v>
      </c>
      <c r="I12" s="86" t="s">
        <v>37</v>
      </c>
      <c r="J12" s="81">
        <v>311681</v>
      </c>
      <c r="K12" s="81">
        <v>3000</v>
      </c>
      <c r="L12" s="35" t="s">
        <v>23</v>
      </c>
      <c r="M12" s="79">
        <v>0</v>
      </c>
      <c r="N12" s="81">
        <v>56098</v>
      </c>
      <c r="O12" s="81">
        <v>4687</v>
      </c>
      <c r="P12" s="81">
        <v>6325</v>
      </c>
      <c r="Q12" s="81">
        <v>67</v>
      </c>
      <c r="R12" s="81">
        <v>1962</v>
      </c>
      <c r="S12" s="84">
        <v>5.5</v>
      </c>
      <c r="T12" s="85">
        <v>1</v>
      </c>
      <c r="U12" s="84">
        <f t="shared" si="0"/>
        <v>153.61310990635781</v>
      </c>
      <c r="V12" s="35" t="s">
        <v>23</v>
      </c>
      <c r="W12" s="2"/>
      <c r="X12" s="63"/>
    </row>
    <row r="13" spans="1:24" ht="15.75" x14ac:dyDescent="0.2">
      <c r="A13" s="35" t="s">
        <v>24</v>
      </c>
      <c r="B13" s="79">
        <v>41343</v>
      </c>
      <c r="C13" s="87" t="s">
        <v>37</v>
      </c>
      <c r="D13" s="81">
        <v>204</v>
      </c>
      <c r="E13" s="81">
        <v>4567</v>
      </c>
      <c r="F13" s="81">
        <v>1659</v>
      </c>
      <c r="G13" s="86" t="s">
        <v>37</v>
      </c>
      <c r="H13" s="81">
        <v>911</v>
      </c>
      <c r="I13" s="86" t="s">
        <v>37</v>
      </c>
      <c r="J13" s="81">
        <v>124578</v>
      </c>
      <c r="K13" s="81">
        <v>50077</v>
      </c>
      <c r="L13" s="35" t="s">
        <v>24</v>
      </c>
      <c r="M13" s="79">
        <v>0</v>
      </c>
      <c r="N13" s="81">
        <v>72323</v>
      </c>
      <c r="O13" s="81">
        <v>2790</v>
      </c>
      <c r="P13" s="81">
        <v>6384</v>
      </c>
      <c r="Q13" s="81">
        <v>67</v>
      </c>
      <c r="R13" s="81">
        <v>2228</v>
      </c>
      <c r="S13" s="84">
        <v>6</v>
      </c>
      <c r="T13" s="85">
        <v>1</v>
      </c>
      <c r="U13" s="84">
        <f t="shared" si="0"/>
        <v>54.28235294117647</v>
      </c>
      <c r="V13" s="35" t="s">
        <v>24</v>
      </c>
      <c r="W13" s="2"/>
      <c r="X13" s="63"/>
    </row>
    <row r="14" spans="1:24" ht="15.75" x14ac:dyDescent="0.2">
      <c r="A14" s="35" t="s">
        <v>25</v>
      </c>
      <c r="B14" s="79">
        <v>69368</v>
      </c>
      <c r="C14" s="79">
        <v>2377</v>
      </c>
      <c r="D14" s="81">
        <v>104</v>
      </c>
      <c r="E14" s="81">
        <v>6541</v>
      </c>
      <c r="F14" s="81">
        <v>4565</v>
      </c>
      <c r="G14" s="81">
        <v>2338</v>
      </c>
      <c r="H14" s="81">
        <v>1333</v>
      </c>
      <c r="I14" s="81">
        <v>0</v>
      </c>
      <c r="J14" s="81">
        <v>226569</v>
      </c>
      <c r="K14" s="81">
        <v>85566</v>
      </c>
      <c r="L14" s="35" t="s">
        <v>25</v>
      </c>
      <c r="M14" s="79">
        <v>0</v>
      </c>
      <c r="N14" s="81">
        <v>72531</v>
      </c>
      <c r="O14" s="81">
        <v>3118</v>
      </c>
      <c r="P14" s="81">
        <v>3828</v>
      </c>
      <c r="Q14" s="81">
        <v>75</v>
      </c>
      <c r="R14" s="81">
        <v>3132</v>
      </c>
      <c r="S14" s="84">
        <v>5</v>
      </c>
      <c r="T14" s="85">
        <v>0</v>
      </c>
      <c r="U14" s="84">
        <f t="shared" si="0"/>
        <v>70.64826941066417</v>
      </c>
      <c r="V14" s="35" t="s">
        <v>25</v>
      </c>
      <c r="W14" s="49"/>
      <c r="X14" s="63"/>
    </row>
    <row r="15" spans="1:24" ht="15" x14ac:dyDescent="0.2">
      <c r="A15" s="36" t="s">
        <v>26</v>
      </c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36" t="s">
        <v>26</v>
      </c>
      <c r="M15" s="79"/>
      <c r="N15" s="81"/>
      <c r="O15" s="81"/>
      <c r="P15" s="81"/>
      <c r="Q15" s="81"/>
      <c r="R15" s="81"/>
      <c r="S15" s="84"/>
      <c r="T15" s="85"/>
      <c r="U15" s="84"/>
      <c r="V15" s="36" t="s">
        <v>26</v>
      </c>
      <c r="W15" s="2"/>
      <c r="X15" s="63"/>
    </row>
    <row r="16" spans="1:24" ht="15.75" x14ac:dyDescent="0.2">
      <c r="A16" s="35" t="s">
        <v>27</v>
      </c>
      <c r="B16" s="88">
        <v>279657</v>
      </c>
      <c r="C16" s="87" t="s">
        <v>37</v>
      </c>
      <c r="D16" s="81">
        <v>477</v>
      </c>
      <c r="E16" s="81">
        <v>5930</v>
      </c>
      <c r="F16" s="81">
        <v>11434</v>
      </c>
      <c r="G16" s="81">
        <v>89</v>
      </c>
      <c r="H16" s="81">
        <v>236</v>
      </c>
      <c r="I16" s="86" t="s">
        <v>37</v>
      </c>
      <c r="J16" s="81">
        <v>592229</v>
      </c>
      <c r="K16" s="81">
        <v>217440</v>
      </c>
      <c r="L16" s="35" t="s">
        <v>27</v>
      </c>
      <c r="M16" s="79">
        <v>0</v>
      </c>
      <c r="N16" s="86">
        <v>234848</v>
      </c>
      <c r="O16" s="81">
        <v>8373</v>
      </c>
      <c r="P16" s="81">
        <v>1933</v>
      </c>
      <c r="Q16" s="81">
        <v>477</v>
      </c>
      <c r="R16" s="81">
        <v>13171</v>
      </c>
      <c r="S16" s="84">
        <v>22.1</v>
      </c>
      <c r="T16" s="85">
        <v>2</v>
      </c>
      <c r="U16" s="84">
        <f>J16/(Q16+R16)</f>
        <v>43.393097889800707</v>
      </c>
      <c r="V16" s="35" t="s">
        <v>27</v>
      </c>
      <c r="W16" s="2"/>
      <c r="X16" s="63"/>
    </row>
    <row r="17" spans="1:24" ht="15.75" x14ac:dyDescent="0.2">
      <c r="A17" s="35" t="s">
        <v>28</v>
      </c>
      <c r="B17" s="79">
        <v>41367</v>
      </c>
      <c r="C17" s="79">
        <v>674</v>
      </c>
      <c r="D17" s="81">
        <v>141</v>
      </c>
      <c r="E17" s="89">
        <v>25806</v>
      </c>
      <c r="F17" s="81">
        <v>6254</v>
      </c>
      <c r="G17" s="81">
        <v>737</v>
      </c>
      <c r="H17" s="81">
        <v>1471</v>
      </c>
      <c r="I17" s="86" t="s">
        <v>37</v>
      </c>
      <c r="J17" s="81">
        <v>245609</v>
      </c>
      <c r="K17" s="81"/>
      <c r="L17" s="35" t="s">
        <v>28</v>
      </c>
      <c r="M17" s="79">
        <v>963</v>
      </c>
      <c r="N17" s="81">
        <v>90900</v>
      </c>
      <c r="O17" s="81">
        <v>4593</v>
      </c>
      <c r="P17" s="81">
        <v>1805</v>
      </c>
      <c r="Q17" s="81">
        <v>40</v>
      </c>
      <c r="R17" s="81">
        <v>1844</v>
      </c>
      <c r="S17" s="84">
        <v>5</v>
      </c>
      <c r="T17" s="85">
        <v>1</v>
      </c>
      <c r="U17" s="84">
        <f>J17/(Q17+R17)</f>
        <v>130.36571125265394</v>
      </c>
      <c r="V17" s="35" t="s">
        <v>28</v>
      </c>
      <c r="W17" s="2"/>
      <c r="X17" s="63"/>
    </row>
    <row r="18" spans="1:24" ht="15.75" x14ac:dyDescent="0.2">
      <c r="A18" s="35" t="s">
        <v>29</v>
      </c>
      <c r="B18" s="136">
        <v>193962</v>
      </c>
      <c r="C18" s="136">
        <v>2374</v>
      </c>
      <c r="D18" s="137">
        <v>334</v>
      </c>
      <c r="E18" s="138">
        <v>9836</v>
      </c>
      <c r="F18" s="138">
        <v>9435</v>
      </c>
      <c r="G18" s="136">
        <v>2000</v>
      </c>
      <c r="H18" s="136">
        <v>5020</v>
      </c>
      <c r="I18" s="136">
        <v>8</v>
      </c>
      <c r="J18" s="136">
        <v>523649</v>
      </c>
      <c r="K18" s="136">
        <v>240136</v>
      </c>
      <c r="L18" s="35" t="s">
        <v>29</v>
      </c>
      <c r="M18" s="90">
        <v>6807</v>
      </c>
      <c r="N18" s="90">
        <v>152729</v>
      </c>
      <c r="O18" s="90">
        <v>3118</v>
      </c>
      <c r="P18" s="90">
        <v>4856</v>
      </c>
      <c r="Q18" s="90">
        <v>265</v>
      </c>
      <c r="R18" s="90">
        <v>8263</v>
      </c>
      <c r="S18" s="93">
        <v>14.94</v>
      </c>
      <c r="T18" s="93">
        <v>2.13</v>
      </c>
      <c r="U18" s="94">
        <f>J14/(Q14+R14)</f>
        <v>70.64826941066417</v>
      </c>
      <c r="V18" s="42" t="s">
        <v>29</v>
      </c>
      <c r="W18" s="2"/>
      <c r="X18" s="63"/>
    </row>
    <row r="19" spans="1:24" ht="15.75" x14ac:dyDescent="0.2">
      <c r="A19" s="35" t="s">
        <v>30</v>
      </c>
      <c r="B19" s="79">
        <v>151063</v>
      </c>
      <c r="C19" s="79">
        <v>5600</v>
      </c>
      <c r="D19" s="81">
        <v>405</v>
      </c>
      <c r="E19" s="81">
        <v>4700</v>
      </c>
      <c r="F19" s="81">
        <v>6389</v>
      </c>
      <c r="G19" s="81">
        <v>4650</v>
      </c>
      <c r="H19" s="81">
        <v>4925</v>
      </c>
      <c r="I19" s="86" t="s">
        <v>37</v>
      </c>
      <c r="J19" s="81">
        <v>390725</v>
      </c>
      <c r="K19" s="81"/>
      <c r="L19" s="35" t="s">
        <v>30</v>
      </c>
      <c r="M19" s="79">
        <v>10121</v>
      </c>
      <c r="N19" s="81">
        <v>213471</v>
      </c>
      <c r="O19" s="81">
        <v>5190</v>
      </c>
      <c r="P19" s="81">
        <v>6199</v>
      </c>
      <c r="Q19" s="81">
        <v>183</v>
      </c>
      <c r="R19" s="81">
        <v>5680</v>
      </c>
      <c r="S19" s="84">
        <v>14.75</v>
      </c>
      <c r="T19" s="85">
        <v>2</v>
      </c>
      <c r="U19" s="84">
        <f t="shared" ref="U19:U26" si="1">J19/(Q19+R19)</f>
        <v>66.642503837625796</v>
      </c>
      <c r="V19" s="35" t="s">
        <v>30</v>
      </c>
      <c r="W19" s="2"/>
      <c r="X19" s="63"/>
    </row>
    <row r="20" spans="1:24" ht="15.75" x14ac:dyDescent="0.2">
      <c r="A20" s="35" t="s">
        <v>31</v>
      </c>
      <c r="B20" s="79">
        <v>74018</v>
      </c>
      <c r="C20" s="79">
        <v>200</v>
      </c>
      <c r="D20" s="81">
        <v>153</v>
      </c>
      <c r="E20" s="81">
        <v>18</v>
      </c>
      <c r="F20" s="81">
        <v>4480</v>
      </c>
      <c r="G20" s="81">
        <v>24</v>
      </c>
      <c r="H20" s="81">
        <v>3918</v>
      </c>
      <c r="I20" s="81">
        <v>0</v>
      </c>
      <c r="J20" s="81">
        <v>243898</v>
      </c>
      <c r="K20" s="81">
        <v>145300</v>
      </c>
      <c r="L20" s="35" t="s">
        <v>31</v>
      </c>
      <c r="M20" s="79">
        <v>0</v>
      </c>
      <c r="N20" s="81">
        <v>78798</v>
      </c>
      <c r="O20" s="81">
        <v>1690</v>
      </c>
      <c r="P20" s="81">
        <v>2370</v>
      </c>
      <c r="Q20" s="81">
        <v>124</v>
      </c>
      <c r="R20" s="81">
        <v>3660</v>
      </c>
      <c r="S20" s="84">
        <v>5.5</v>
      </c>
      <c r="T20" s="85">
        <v>0</v>
      </c>
      <c r="U20" s="84">
        <f t="shared" si="1"/>
        <v>64.45507399577167</v>
      </c>
      <c r="V20" s="35" t="s">
        <v>31</v>
      </c>
      <c r="W20" s="2"/>
      <c r="X20" s="63"/>
    </row>
    <row r="21" spans="1:24" ht="15.75" x14ac:dyDescent="0.2">
      <c r="A21" s="35" t="s">
        <v>32</v>
      </c>
      <c r="B21" s="79">
        <v>101967</v>
      </c>
      <c r="C21" s="79">
        <v>805</v>
      </c>
      <c r="D21" s="81">
        <v>586</v>
      </c>
      <c r="E21" s="86" t="s">
        <v>37</v>
      </c>
      <c r="F21" s="81">
        <v>2729</v>
      </c>
      <c r="G21" s="81">
        <v>68</v>
      </c>
      <c r="H21" s="81">
        <v>3394</v>
      </c>
      <c r="I21" s="81">
        <v>8</v>
      </c>
      <c r="J21" s="81">
        <v>186858</v>
      </c>
      <c r="K21" s="81">
        <v>68499</v>
      </c>
      <c r="L21" s="35" t="s">
        <v>32</v>
      </c>
      <c r="M21" s="79">
        <v>0</v>
      </c>
      <c r="N21" s="81">
        <v>59836</v>
      </c>
      <c r="O21" s="81">
        <v>2386</v>
      </c>
      <c r="P21" s="81">
        <v>457</v>
      </c>
      <c r="Q21" s="81">
        <v>109</v>
      </c>
      <c r="R21" s="81">
        <v>3776</v>
      </c>
      <c r="S21" s="84">
        <v>6.5</v>
      </c>
      <c r="T21" s="85">
        <v>0</v>
      </c>
      <c r="U21" s="84">
        <f t="shared" si="1"/>
        <v>48.097297297297295</v>
      </c>
      <c r="V21" s="35" t="s">
        <v>32</v>
      </c>
      <c r="W21" s="2"/>
      <c r="X21" s="63"/>
    </row>
    <row r="22" spans="1:24" ht="16.5" thickBot="1" x14ac:dyDescent="0.25">
      <c r="A22" s="35" t="s">
        <v>33</v>
      </c>
      <c r="B22" s="95">
        <v>132196</v>
      </c>
      <c r="C22" s="96">
        <v>4369</v>
      </c>
      <c r="D22" s="81">
        <v>287</v>
      </c>
      <c r="E22" s="81">
        <v>6067</v>
      </c>
      <c r="F22" s="81">
        <v>6993</v>
      </c>
      <c r="G22" s="81">
        <v>2730</v>
      </c>
      <c r="H22" s="81">
        <v>15912</v>
      </c>
      <c r="I22" s="81">
        <v>0</v>
      </c>
      <c r="J22" s="81">
        <v>350751</v>
      </c>
      <c r="K22" s="81">
        <v>256770</v>
      </c>
      <c r="L22" s="35" t="s">
        <v>33</v>
      </c>
      <c r="M22" s="97">
        <v>9634</v>
      </c>
      <c r="N22" s="81">
        <v>126102</v>
      </c>
      <c r="O22" s="81">
        <v>4575</v>
      </c>
      <c r="P22" s="81">
        <v>10267</v>
      </c>
      <c r="Q22" s="81">
        <v>162</v>
      </c>
      <c r="R22" s="81">
        <v>6633</v>
      </c>
      <c r="S22" s="84">
        <v>12.75</v>
      </c>
      <c r="T22" s="98">
        <v>1</v>
      </c>
      <c r="U22" s="99">
        <f t="shared" si="1"/>
        <v>51.618984547461366</v>
      </c>
      <c r="V22" s="35" t="s">
        <v>33</v>
      </c>
      <c r="W22" s="2"/>
      <c r="X22" s="63"/>
    </row>
    <row r="23" spans="1:24" ht="16.5" thickBot="1" x14ac:dyDescent="0.3">
      <c r="A23" s="43" t="s">
        <v>66</v>
      </c>
      <c r="B23" s="100">
        <f t="shared" ref="B23:K23" si="2">SUM(B6:B22)</f>
        <v>1516326</v>
      </c>
      <c r="C23" s="101">
        <f t="shared" si="2"/>
        <v>31422</v>
      </c>
      <c r="D23" s="102">
        <f t="shared" si="2"/>
        <v>3632</v>
      </c>
      <c r="E23" s="102">
        <f t="shared" si="2"/>
        <v>81826</v>
      </c>
      <c r="F23" s="102">
        <f t="shared" si="2"/>
        <v>81331</v>
      </c>
      <c r="G23" s="102">
        <f t="shared" si="2"/>
        <v>19958</v>
      </c>
      <c r="H23" s="102">
        <f t="shared" si="2"/>
        <v>43995</v>
      </c>
      <c r="I23" s="102">
        <f t="shared" si="2"/>
        <v>111</v>
      </c>
      <c r="J23" s="102">
        <f t="shared" si="2"/>
        <v>4253300</v>
      </c>
      <c r="K23" s="102">
        <f t="shared" si="2"/>
        <v>1385084</v>
      </c>
      <c r="L23" s="103"/>
      <c r="M23" s="102">
        <f t="shared" ref="M23:T23" si="3">SUM(M6:M22)</f>
        <v>42040</v>
      </c>
      <c r="N23" s="102">
        <f t="shared" si="3"/>
        <v>1551988</v>
      </c>
      <c r="O23" s="102">
        <f t="shared" si="3"/>
        <v>71555</v>
      </c>
      <c r="P23" s="102">
        <f t="shared" si="3"/>
        <v>69355</v>
      </c>
      <c r="Q23" s="102">
        <f t="shared" si="3"/>
        <v>1990</v>
      </c>
      <c r="R23" s="102">
        <f t="shared" si="3"/>
        <v>66444</v>
      </c>
      <c r="S23" s="104">
        <f t="shared" si="3"/>
        <v>128.88</v>
      </c>
      <c r="T23" s="105">
        <f t="shared" si="3"/>
        <v>11.6</v>
      </c>
      <c r="U23" s="104">
        <f t="shared" si="1"/>
        <v>62.151854341409241</v>
      </c>
      <c r="V23" s="44" t="s">
        <v>34</v>
      </c>
      <c r="W23" s="1"/>
      <c r="X23" s="63"/>
    </row>
    <row r="24" spans="1:24" ht="15.75" x14ac:dyDescent="0.25">
      <c r="A24" s="1" t="s">
        <v>62</v>
      </c>
      <c r="B24" s="106">
        <f t="shared" ref="B24:K24" si="4">SUM(B9,B10,B14,B15,B16,B18,B19,B20,B21,B22)</f>
        <v>1188127</v>
      </c>
      <c r="C24" s="106">
        <f t="shared" si="4"/>
        <v>18151</v>
      </c>
      <c r="D24" s="106">
        <f t="shared" si="4"/>
        <v>2683</v>
      </c>
      <c r="E24" s="106">
        <f t="shared" si="4"/>
        <v>37410</v>
      </c>
      <c r="F24" s="107">
        <f t="shared" si="4"/>
        <v>52784</v>
      </c>
      <c r="G24" s="106">
        <f t="shared" si="4"/>
        <v>14504</v>
      </c>
      <c r="H24" s="106">
        <f t="shared" si="4"/>
        <v>38431</v>
      </c>
      <c r="I24" s="106">
        <f t="shared" si="4"/>
        <v>16</v>
      </c>
      <c r="J24" s="106">
        <f t="shared" si="4"/>
        <v>2859154</v>
      </c>
      <c r="K24" s="106">
        <f t="shared" si="4"/>
        <v>1132412</v>
      </c>
      <c r="L24" s="49"/>
      <c r="M24" s="106">
        <f>SUM(M9,M10,M14,M15,M16,M18:M22)</f>
        <v>26562</v>
      </c>
      <c r="N24" s="106">
        <f t="shared" ref="N24:T24" si="5">SUM(N9,N10,N14,N15,N16,N18,N19,N20,N21,N22)</f>
        <v>1074348</v>
      </c>
      <c r="O24" s="106">
        <f t="shared" si="5"/>
        <v>34523</v>
      </c>
      <c r="P24" s="106">
        <f t="shared" si="5"/>
        <v>37627</v>
      </c>
      <c r="Q24" s="106">
        <f t="shared" si="5"/>
        <v>1600</v>
      </c>
      <c r="R24" s="106">
        <f t="shared" si="5"/>
        <v>51770</v>
      </c>
      <c r="S24" s="108">
        <f t="shared" si="5"/>
        <v>93.11</v>
      </c>
      <c r="T24" s="109">
        <f t="shared" si="5"/>
        <v>7.52</v>
      </c>
      <c r="U24" s="110">
        <f t="shared" si="1"/>
        <v>53.572306539254264</v>
      </c>
      <c r="V24" s="1" t="s">
        <v>62</v>
      </c>
      <c r="W24" s="2"/>
      <c r="X24" s="63"/>
    </row>
    <row r="25" spans="1:24" ht="15.75" x14ac:dyDescent="0.25">
      <c r="A25" s="1" t="s">
        <v>36</v>
      </c>
      <c r="B25" s="106">
        <v>43977</v>
      </c>
      <c r="C25" s="106">
        <v>1</v>
      </c>
      <c r="D25" s="106">
        <v>177</v>
      </c>
      <c r="E25" s="106">
        <v>0</v>
      </c>
      <c r="F25" s="107">
        <v>1123</v>
      </c>
      <c r="G25" s="106">
        <v>0</v>
      </c>
      <c r="H25" s="106">
        <v>546</v>
      </c>
      <c r="I25" s="106">
        <v>0</v>
      </c>
      <c r="J25" s="106">
        <v>29248</v>
      </c>
      <c r="K25" s="106">
        <v>0</v>
      </c>
      <c r="L25" s="49"/>
      <c r="M25" s="111" t="s">
        <v>37</v>
      </c>
      <c r="N25" s="106">
        <v>22435</v>
      </c>
      <c r="O25" s="106">
        <v>1217</v>
      </c>
      <c r="P25" s="106">
        <v>1718</v>
      </c>
      <c r="Q25" s="106">
        <v>30</v>
      </c>
      <c r="R25" s="106">
        <v>885</v>
      </c>
      <c r="S25" s="108">
        <v>3.1</v>
      </c>
      <c r="T25" s="109">
        <v>0</v>
      </c>
      <c r="U25" s="110">
        <f t="shared" si="1"/>
        <v>31.965027322404371</v>
      </c>
      <c r="V25" s="1" t="s">
        <v>36</v>
      </c>
      <c r="W25" s="2"/>
      <c r="X25" s="63"/>
    </row>
    <row r="26" spans="1:24" ht="15.75" x14ac:dyDescent="0.25">
      <c r="A26" s="1" t="s">
        <v>38</v>
      </c>
      <c r="B26" s="106">
        <v>28609</v>
      </c>
      <c r="C26" s="106">
        <v>0</v>
      </c>
      <c r="D26" s="106">
        <v>89</v>
      </c>
      <c r="E26" s="106">
        <v>0</v>
      </c>
      <c r="F26" s="107">
        <v>997</v>
      </c>
      <c r="G26" s="106">
        <v>0</v>
      </c>
      <c r="H26" s="106">
        <v>974</v>
      </c>
      <c r="I26" s="106">
        <v>0</v>
      </c>
      <c r="J26" s="106">
        <v>30553</v>
      </c>
      <c r="K26" s="106">
        <v>0</v>
      </c>
      <c r="L26" s="49"/>
      <c r="M26" s="106">
        <v>0</v>
      </c>
      <c r="N26" s="106">
        <v>39126</v>
      </c>
      <c r="O26" s="106">
        <v>0</v>
      </c>
      <c r="P26" s="106">
        <v>0</v>
      </c>
      <c r="Q26" s="106">
        <v>34</v>
      </c>
      <c r="R26" s="106">
        <v>1156</v>
      </c>
      <c r="S26" s="108">
        <v>3</v>
      </c>
      <c r="T26" s="109">
        <v>1</v>
      </c>
      <c r="U26" s="110">
        <f t="shared" si="1"/>
        <v>25.674789915966386</v>
      </c>
      <c r="V26" s="1" t="s">
        <v>38</v>
      </c>
      <c r="W26" s="2"/>
      <c r="X26" s="63"/>
    </row>
    <row r="27" spans="1:24" x14ac:dyDescent="0.2">
      <c r="T27" s="113"/>
    </row>
    <row r="40" spans="14:14" x14ac:dyDescent="0.2">
      <c r="N40" s="61"/>
    </row>
  </sheetData>
  <customSheetViews>
    <customSheetView guid="{F6F3343A-3EAF-4FE4-9EC1-9AFCDA7376E2}" scale="75" showRuler="0">
      <selection activeCell="B18" sqref="B18:K18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1">
    <mergeCell ref="A1:M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40"/>
  <sheetViews>
    <sheetView zoomScale="75" workbookViewId="0">
      <selection activeCell="D23" sqref="D23"/>
    </sheetView>
  </sheetViews>
  <sheetFormatPr baseColWidth="10" defaultRowHeight="12.75" x14ac:dyDescent="0.2"/>
  <cols>
    <col min="1" max="1" width="26.5703125" bestFit="1" customWidth="1"/>
    <col min="2" max="2" width="15" bestFit="1" customWidth="1"/>
    <col min="3" max="3" width="16.5703125" bestFit="1" customWidth="1"/>
    <col min="4" max="4" width="13.7109375" bestFit="1" customWidth="1"/>
    <col min="5" max="5" width="18.5703125" bestFit="1" customWidth="1"/>
    <col min="6" max="6" width="15.42578125" bestFit="1" customWidth="1"/>
    <col min="7" max="7" width="12.140625" bestFit="1" customWidth="1"/>
    <col min="9" max="9" width="11.7109375" bestFit="1" customWidth="1"/>
    <col min="10" max="10" width="11.5703125" bestFit="1" customWidth="1"/>
    <col min="11" max="11" width="10.5703125" bestFit="1" customWidth="1"/>
    <col min="12" max="12" width="13.7109375" bestFit="1" customWidth="1"/>
    <col min="13" max="13" width="21" bestFit="1" customWidth="1"/>
  </cols>
  <sheetData>
    <row r="1" spans="1:15" ht="15.75" x14ac:dyDescent="0.25">
      <c r="A1" s="359" t="s">
        <v>69</v>
      </c>
      <c r="B1" s="359"/>
      <c r="C1" s="359"/>
      <c r="D1" s="359"/>
      <c r="E1" s="359"/>
      <c r="F1" s="359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1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2" t="s">
        <v>1</v>
      </c>
      <c r="N3" s="2"/>
      <c r="O3" s="2"/>
    </row>
    <row r="4" spans="1:15" ht="78.75" x14ac:dyDescent="0.2">
      <c r="A4" s="35"/>
      <c r="B4" s="6" t="s">
        <v>39</v>
      </c>
      <c r="C4" s="6" t="s">
        <v>40</v>
      </c>
      <c r="D4" s="6" t="s">
        <v>2</v>
      </c>
      <c r="E4" s="6" t="s">
        <v>63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3</v>
      </c>
      <c r="K4" s="6" t="s">
        <v>4</v>
      </c>
      <c r="L4" s="6" t="s">
        <v>68</v>
      </c>
      <c r="M4" s="7" t="s">
        <v>59</v>
      </c>
      <c r="N4" s="36"/>
      <c r="O4" s="2"/>
    </row>
    <row r="5" spans="1:15" ht="15.75" x14ac:dyDescent="0.2">
      <c r="A5" s="35"/>
      <c r="B5" s="7" t="s">
        <v>48</v>
      </c>
      <c r="C5" s="7" t="s">
        <v>49</v>
      </c>
      <c r="D5" s="7" t="s">
        <v>50</v>
      </c>
      <c r="E5" s="7" t="s">
        <v>70</v>
      </c>
      <c r="F5" s="7" t="s">
        <v>51</v>
      </c>
      <c r="G5" s="7" t="s">
        <v>52</v>
      </c>
      <c r="H5" s="7" t="s">
        <v>53</v>
      </c>
      <c r="I5" s="7" t="s">
        <v>54</v>
      </c>
      <c r="J5" s="7" t="s">
        <v>55</v>
      </c>
      <c r="K5" s="7" t="s">
        <v>56</v>
      </c>
      <c r="L5" s="7" t="s">
        <v>57</v>
      </c>
      <c r="M5" s="7" t="s">
        <v>16</v>
      </c>
      <c r="N5" s="36"/>
      <c r="O5" s="2"/>
    </row>
    <row r="6" spans="1:15" ht="15.75" x14ac:dyDescent="0.2">
      <c r="A6" s="35" t="s">
        <v>17</v>
      </c>
      <c r="B6" s="10">
        <v>153</v>
      </c>
      <c r="C6" s="10">
        <v>1395</v>
      </c>
      <c r="D6" s="10">
        <v>290004</v>
      </c>
      <c r="E6" s="10">
        <v>58468</v>
      </c>
      <c r="F6" s="10">
        <v>5176</v>
      </c>
      <c r="G6" s="10">
        <v>55202</v>
      </c>
      <c r="H6" s="10">
        <v>5600</v>
      </c>
      <c r="I6" s="10">
        <v>4758</v>
      </c>
      <c r="J6" s="9">
        <v>57.5</v>
      </c>
      <c r="K6" s="10">
        <v>1717</v>
      </c>
      <c r="L6" s="9">
        <v>5.46</v>
      </c>
      <c r="M6" s="11">
        <f t="shared" ref="M6:M14" si="0">D6/(J6+K6)</f>
        <v>163.42857142857142</v>
      </c>
      <c r="N6" s="35" t="s">
        <v>17</v>
      </c>
      <c r="O6" s="2"/>
    </row>
    <row r="7" spans="1:15" ht="15.75" x14ac:dyDescent="0.2">
      <c r="A7" s="35" t="s">
        <v>18</v>
      </c>
      <c r="B7" s="10">
        <v>93</v>
      </c>
      <c r="C7" s="10">
        <v>2495</v>
      </c>
      <c r="D7" s="10">
        <v>180714</v>
      </c>
      <c r="E7" s="10">
        <v>41022</v>
      </c>
      <c r="F7" s="10">
        <v>4523</v>
      </c>
      <c r="G7" s="10">
        <v>75656</v>
      </c>
      <c r="H7" s="10">
        <v>4395</v>
      </c>
      <c r="I7" s="10">
        <v>2703</v>
      </c>
      <c r="J7" s="9">
        <v>42</v>
      </c>
      <c r="K7" s="10">
        <v>1400</v>
      </c>
      <c r="L7" s="48">
        <v>4.5</v>
      </c>
      <c r="M7" s="11">
        <f t="shared" si="0"/>
        <v>125.32177531206658</v>
      </c>
      <c r="N7" s="35" t="s">
        <v>18</v>
      </c>
      <c r="O7" s="2"/>
    </row>
    <row r="8" spans="1:15" ht="15.75" x14ac:dyDescent="0.2">
      <c r="A8" s="35" t="s">
        <v>19</v>
      </c>
      <c r="B8" s="10">
        <v>106</v>
      </c>
      <c r="C8" s="9">
        <v>1</v>
      </c>
      <c r="D8" s="10">
        <v>204121</v>
      </c>
      <c r="E8" s="10">
        <v>35680</v>
      </c>
      <c r="F8" s="10">
        <v>7869</v>
      </c>
      <c r="G8" s="10">
        <v>35558</v>
      </c>
      <c r="H8" s="10">
        <v>5679</v>
      </c>
      <c r="I8" s="10">
        <v>5274</v>
      </c>
      <c r="J8" s="9">
        <v>45</v>
      </c>
      <c r="K8" s="10">
        <v>1387</v>
      </c>
      <c r="L8" s="48">
        <v>3</v>
      </c>
      <c r="M8" s="11">
        <f t="shared" si="0"/>
        <v>142.54259776536313</v>
      </c>
      <c r="N8" s="35" t="s">
        <v>19</v>
      </c>
      <c r="O8" s="2"/>
    </row>
    <row r="9" spans="1:15" ht="15.75" x14ac:dyDescent="0.2">
      <c r="A9" s="35" t="s">
        <v>20</v>
      </c>
      <c r="B9" s="10">
        <v>164</v>
      </c>
      <c r="C9" s="9">
        <v>411</v>
      </c>
      <c r="D9" s="10">
        <v>139812</v>
      </c>
      <c r="E9" s="10">
        <v>100836</v>
      </c>
      <c r="F9" s="10">
        <v>2713</v>
      </c>
      <c r="G9" s="10">
        <v>83736</v>
      </c>
      <c r="H9" s="10">
        <v>864</v>
      </c>
      <c r="I9" s="10">
        <v>2711</v>
      </c>
      <c r="J9" s="9">
        <v>121</v>
      </c>
      <c r="K9" s="10">
        <v>3557</v>
      </c>
      <c r="L9" s="48">
        <v>7</v>
      </c>
      <c r="M9" s="11">
        <f t="shared" si="0"/>
        <v>38.013050570962477</v>
      </c>
      <c r="N9" s="35" t="s">
        <v>20</v>
      </c>
      <c r="O9" s="2"/>
    </row>
    <row r="10" spans="1:15" ht="15.75" x14ac:dyDescent="0.2">
      <c r="A10" s="35" t="s">
        <v>21</v>
      </c>
      <c r="B10" s="10">
        <v>1.72</v>
      </c>
      <c r="C10" s="10">
        <v>1396</v>
      </c>
      <c r="D10" s="10">
        <v>85230</v>
      </c>
      <c r="E10" s="10">
        <v>74798</v>
      </c>
      <c r="F10" s="10">
        <v>1636</v>
      </c>
      <c r="G10" s="10">
        <v>46361</v>
      </c>
      <c r="H10" s="10">
        <v>3419</v>
      </c>
      <c r="I10" s="10">
        <v>4134</v>
      </c>
      <c r="J10" s="9">
        <v>0.92</v>
      </c>
      <c r="K10" s="10">
        <v>2861</v>
      </c>
      <c r="L10" s="48">
        <v>4.5</v>
      </c>
      <c r="M10" s="11">
        <f t="shared" si="0"/>
        <v>29.780706658467043</v>
      </c>
      <c r="N10" s="35" t="s">
        <v>21</v>
      </c>
      <c r="O10" s="2"/>
    </row>
    <row r="11" spans="1:15" ht="15.75" x14ac:dyDescent="0.2">
      <c r="A11" s="35" t="s">
        <v>22</v>
      </c>
      <c r="B11" s="10">
        <v>104</v>
      </c>
      <c r="C11" s="10">
        <v>1371</v>
      </c>
      <c r="D11" s="10">
        <v>132367</v>
      </c>
      <c r="E11" s="10">
        <v>49982</v>
      </c>
      <c r="F11" s="10">
        <v>3051</v>
      </c>
      <c r="G11" s="10">
        <v>44968</v>
      </c>
      <c r="H11" s="10">
        <v>2946</v>
      </c>
      <c r="I11" s="10">
        <v>2715</v>
      </c>
      <c r="J11" s="9">
        <v>171</v>
      </c>
      <c r="K11" s="10">
        <v>2406</v>
      </c>
      <c r="L11" s="48">
        <v>5</v>
      </c>
      <c r="M11" s="11">
        <f t="shared" si="0"/>
        <v>51.364765230888629</v>
      </c>
      <c r="N11" s="35" t="s">
        <v>22</v>
      </c>
      <c r="O11" s="2"/>
    </row>
    <row r="12" spans="1:15" ht="15.75" x14ac:dyDescent="0.2">
      <c r="A12" s="35" t="s">
        <v>23</v>
      </c>
      <c r="B12" s="10">
        <v>123</v>
      </c>
      <c r="C12" s="10">
        <v>167</v>
      </c>
      <c r="D12" s="10">
        <v>183666</v>
      </c>
      <c r="E12" s="10">
        <v>39939</v>
      </c>
      <c r="F12" s="10">
        <v>3924</v>
      </c>
      <c r="G12" s="10">
        <v>54909</v>
      </c>
      <c r="H12" s="10">
        <v>6082</v>
      </c>
      <c r="I12" s="10">
        <v>4475</v>
      </c>
      <c r="J12" s="9">
        <v>70</v>
      </c>
      <c r="K12" s="10">
        <v>1858</v>
      </c>
      <c r="L12" s="48">
        <v>4.5</v>
      </c>
      <c r="M12" s="11">
        <f t="shared" si="0"/>
        <v>95.262448132780079</v>
      </c>
      <c r="N12" s="35" t="s">
        <v>23</v>
      </c>
      <c r="O12" s="2"/>
    </row>
    <row r="13" spans="1:15" ht="15.75" x14ac:dyDescent="0.2">
      <c r="A13" s="35" t="s">
        <v>24</v>
      </c>
      <c r="B13" s="10">
        <v>205</v>
      </c>
      <c r="C13" s="10">
        <v>3125</v>
      </c>
      <c r="D13" s="10">
        <v>255882</v>
      </c>
      <c r="E13" s="10">
        <v>38943</v>
      </c>
      <c r="F13" s="10">
        <v>4253</v>
      </c>
      <c r="G13" s="10">
        <v>73797</v>
      </c>
      <c r="H13" s="10">
        <v>2752</v>
      </c>
      <c r="I13" s="10">
        <v>6271</v>
      </c>
      <c r="J13" s="9">
        <v>62</v>
      </c>
      <c r="K13" s="10">
        <v>1885</v>
      </c>
      <c r="L13" s="48">
        <v>5</v>
      </c>
      <c r="M13" s="11">
        <f t="shared" si="0"/>
        <v>131.42372881355934</v>
      </c>
      <c r="N13" s="35" t="s">
        <v>24</v>
      </c>
      <c r="O13" s="2"/>
    </row>
    <row r="14" spans="1:15" ht="15.75" x14ac:dyDescent="0.2">
      <c r="A14" s="35" t="s">
        <v>25</v>
      </c>
      <c r="B14" s="10">
        <v>103</v>
      </c>
      <c r="C14" s="10">
        <v>3428</v>
      </c>
      <c r="D14" s="10">
        <v>97843</v>
      </c>
      <c r="E14" s="10">
        <v>65928</v>
      </c>
      <c r="F14" s="10">
        <v>2052</v>
      </c>
      <c r="G14" s="10">
        <v>59469</v>
      </c>
      <c r="H14" s="10">
        <v>2788</v>
      </c>
      <c r="I14" s="10">
        <v>3330</v>
      </c>
      <c r="J14" s="9">
        <v>72</v>
      </c>
      <c r="K14" s="10">
        <v>2708</v>
      </c>
      <c r="L14" s="48">
        <v>5</v>
      </c>
      <c r="M14" s="11">
        <f t="shared" si="0"/>
        <v>35.195323741007194</v>
      </c>
      <c r="N14" s="35" t="s">
        <v>25</v>
      </c>
      <c r="O14" s="49"/>
    </row>
    <row r="15" spans="1:15" ht="15" x14ac:dyDescent="0.2">
      <c r="A15" s="36" t="s">
        <v>26</v>
      </c>
      <c r="B15" s="10"/>
      <c r="C15" s="9"/>
      <c r="D15" s="9"/>
      <c r="E15" s="10"/>
      <c r="F15" s="9"/>
      <c r="G15" s="9"/>
      <c r="H15" s="9"/>
      <c r="I15" s="9"/>
      <c r="J15" s="9"/>
      <c r="K15" s="9"/>
      <c r="L15" s="48"/>
      <c r="M15" s="11"/>
      <c r="N15" s="36" t="s">
        <v>26</v>
      </c>
      <c r="O15" s="2"/>
    </row>
    <row r="16" spans="1:15" ht="15.75" x14ac:dyDescent="0.2">
      <c r="A16" s="35" t="s">
        <v>27</v>
      </c>
      <c r="B16" s="50">
        <v>449</v>
      </c>
      <c r="C16" s="51">
        <v>2424</v>
      </c>
      <c r="D16" s="51">
        <v>297408</v>
      </c>
      <c r="E16" s="51">
        <v>268711</v>
      </c>
      <c r="F16" s="51">
        <v>5583</v>
      </c>
      <c r="G16" s="52">
        <v>232187</v>
      </c>
      <c r="H16" s="51">
        <v>8542</v>
      </c>
      <c r="I16" s="51">
        <v>1822</v>
      </c>
      <c r="J16" s="53">
        <v>477</v>
      </c>
      <c r="K16" s="51">
        <v>12637</v>
      </c>
      <c r="L16" s="54">
        <v>18.399999999999999</v>
      </c>
      <c r="M16" s="11">
        <f>D16/(J16+K16)</f>
        <v>22.678664023181334</v>
      </c>
      <c r="N16" s="35" t="s">
        <v>27</v>
      </c>
      <c r="O16" s="2"/>
    </row>
    <row r="17" spans="1:15" ht="15.75" x14ac:dyDescent="0.2">
      <c r="A17" s="35" t="s">
        <v>28</v>
      </c>
      <c r="B17" s="10">
        <v>149</v>
      </c>
      <c r="C17" s="10">
        <v>2580</v>
      </c>
      <c r="D17" s="10">
        <v>166128</v>
      </c>
      <c r="E17" s="10">
        <v>36577</v>
      </c>
      <c r="F17" s="10">
        <v>4099</v>
      </c>
      <c r="G17" s="10">
        <v>78904</v>
      </c>
      <c r="H17" s="10">
        <v>4024</v>
      </c>
      <c r="I17" s="10">
        <v>1842</v>
      </c>
      <c r="J17" s="9">
        <v>107</v>
      </c>
      <c r="K17" s="10">
        <v>1703</v>
      </c>
      <c r="L17" s="48">
        <v>4</v>
      </c>
      <c r="M17" s="11">
        <f>D17/(J17+K17)</f>
        <v>91.783425414364643</v>
      </c>
      <c r="N17" s="35" t="s">
        <v>28</v>
      </c>
      <c r="O17" s="2"/>
    </row>
    <row r="18" spans="1:15" ht="15.75" x14ac:dyDescent="0.2">
      <c r="A18" s="35" t="s">
        <v>29</v>
      </c>
      <c r="B18" s="55">
        <v>279</v>
      </c>
      <c r="C18" s="55">
        <v>3070</v>
      </c>
      <c r="D18" s="56">
        <v>254251</v>
      </c>
      <c r="E18" s="57">
        <v>188569</v>
      </c>
      <c r="F18" s="57">
        <v>5214</v>
      </c>
      <c r="G18" s="55">
        <v>143840</v>
      </c>
      <c r="H18" s="55">
        <v>2343</v>
      </c>
      <c r="I18" s="55">
        <v>6181</v>
      </c>
      <c r="J18" s="55">
        <v>245</v>
      </c>
      <c r="K18" s="55">
        <v>7678</v>
      </c>
      <c r="L18" s="58">
        <v>13.31</v>
      </c>
      <c r="M18" s="58">
        <f>D14/(J14+K14)</f>
        <v>35.195323741007194</v>
      </c>
      <c r="N18" s="42" t="s">
        <v>29</v>
      </c>
      <c r="O18" s="2"/>
    </row>
    <row r="19" spans="1:15" ht="15.75" x14ac:dyDescent="0.2">
      <c r="A19" s="35" t="s">
        <v>30</v>
      </c>
      <c r="B19" s="10">
        <v>417</v>
      </c>
      <c r="C19" s="10">
        <v>3365</v>
      </c>
      <c r="D19" s="10">
        <v>232193</v>
      </c>
      <c r="E19" s="10">
        <v>146192</v>
      </c>
      <c r="F19" s="10">
        <v>3805</v>
      </c>
      <c r="G19" s="10">
        <v>187204</v>
      </c>
      <c r="H19" s="10">
        <v>4257</v>
      </c>
      <c r="I19" s="10">
        <v>4883</v>
      </c>
      <c r="J19" s="9">
        <v>177</v>
      </c>
      <c r="K19" s="10">
        <v>5155</v>
      </c>
      <c r="L19" s="48">
        <v>12.1</v>
      </c>
      <c r="M19" s="11">
        <f t="shared" ref="M19:M26" si="1">D19/(J19+K19)</f>
        <v>43.547074268567144</v>
      </c>
      <c r="N19" s="35" t="s">
        <v>30</v>
      </c>
      <c r="O19" s="2"/>
    </row>
    <row r="20" spans="1:15" ht="15.75" x14ac:dyDescent="0.2">
      <c r="A20" s="35" t="s">
        <v>31</v>
      </c>
      <c r="B20" s="10">
        <v>155</v>
      </c>
      <c r="C20" s="10">
        <v>0</v>
      </c>
      <c r="D20" s="10">
        <v>84237</v>
      </c>
      <c r="E20" s="10">
        <v>71305</v>
      </c>
      <c r="F20" s="10">
        <v>1681</v>
      </c>
      <c r="G20" s="10">
        <v>65778</v>
      </c>
      <c r="H20" s="10">
        <v>1477</v>
      </c>
      <c r="I20" s="10">
        <v>2667</v>
      </c>
      <c r="J20" s="9">
        <v>122</v>
      </c>
      <c r="K20" s="10">
        <v>3092</v>
      </c>
      <c r="L20" s="48">
        <v>5.5</v>
      </c>
      <c r="M20" s="11">
        <f t="shared" si="1"/>
        <v>26.209396390790292</v>
      </c>
      <c r="N20" s="35" t="s">
        <v>31</v>
      </c>
      <c r="O20" s="2"/>
    </row>
    <row r="21" spans="1:15" ht="15.75" x14ac:dyDescent="0.2">
      <c r="A21" s="35" t="s">
        <v>32</v>
      </c>
      <c r="B21" s="10">
        <v>480</v>
      </c>
      <c r="C21" s="10">
        <v>3120</v>
      </c>
      <c r="D21" s="10">
        <v>125613</v>
      </c>
      <c r="E21" s="10">
        <v>99919</v>
      </c>
      <c r="F21" s="10">
        <v>1455</v>
      </c>
      <c r="G21" s="10">
        <v>78189</v>
      </c>
      <c r="H21" s="10">
        <v>1133</v>
      </c>
      <c r="I21" s="9">
        <v>615</v>
      </c>
      <c r="J21" s="9">
        <v>104</v>
      </c>
      <c r="K21" s="10">
        <v>3633</v>
      </c>
      <c r="L21" s="48">
        <v>6.9</v>
      </c>
      <c r="M21" s="11">
        <f t="shared" si="1"/>
        <v>33.613326197484611</v>
      </c>
      <c r="N21" s="35" t="s">
        <v>32</v>
      </c>
      <c r="O21" s="2"/>
    </row>
    <row r="22" spans="1:15" ht="16.5" thickBot="1" x14ac:dyDescent="0.25">
      <c r="A22" s="35" t="s">
        <v>33</v>
      </c>
      <c r="B22" s="10">
        <v>244</v>
      </c>
      <c r="C22" s="10">
        <v>2499</v>
      </c>
      <c r="D22" s="10">
        <v>114635</v>
      </c>
      <c r="E22" s="10">
        <v>109578</v>
      </c>
      <c r="F22" s="10">
        <v>1821</v>
      </c>
      <c r="G22" s="10">
        <v>115731</v>
      </c>
      <c r="H22" s="10">
        <v>4630</v>
      </c>
      <c r="I22" s="11">
        <v>10241</v>
      </c>
      <c r="J22" s="9">
        <v>160</v>
      </c>
      <c r="K22" s="10">
        <v>6520</v>
      </c>
      <c r="L22" s="48">
        <v>11.5</v>
      </c>
      <c r="M22" s="14">
        <f t="shared" si="1"/>
        <v>17.160928143712574</v>
      </c>
      <c r="N22" s="35" t="s">
        <v>33</v>
      </c>
      <c r="O22" s="2"/>
    </row>
    <row r="23" spans="1:15" ht="16.5" thickBot="1" x14ac:dyDescent="0.3">
      <c r="A23" s="43" t="s">
        <v>66</v>
      </c>
      <c r="B23" s="16">
        <f t="shared" ref="B23:L23" si="2">SUM(B6:B22)</f>
        <v>3225.7200000000003</v>
      </c>
      <c r="C23" s="16">
        <f t="shared" si="2"/>
        <v>30847</v>
      </c>
      <c r="D23" s="16">
        <f t="shared" si="2"/>
        <v>2844104</v>
      </c>
      <c r="E23" s="16">
        <f t="shared" si="2"/>
        <v>1426447</v>
      </c>
      <c r="F23" s="16">
        <f t="shared" si="2"/>
        <v>58855</v>
      </c>
      <c r="G23" s="16">
        <f t="shared" si="2"/>
        <v>1431489</v>
      </c>
      <c r="H23" s="16">
        <f t="shared" si="2"/>
        <v>60931</v>
      </c>
      <c r="I23" s="16">
        <f t="shared" si="2"/>
        <v>64622</v>
      </c>
      <c r="J23" s="16">
        <f t="shared" si="2"/>
        <v>2033.42</v>
      </c>
      <c r="K23" s="16">
        <f t="shared" si="2"/>
        <v>60197</v>
      </c>
      <c r="L23" s="17">
        <f t="shared" si="2"/>
        <v>115.67</v>
      </c>
      <c r="M23" s="18">
        <f t="shared" si="1"/>
        <v>45.702792942744082</v>
      </c>
      <c r="N23" s="44" t="s">
        <v>34</v>
      </c>
      <c r="O23" s="1"/>
    </row>
    <row r="24" spans="1:15" ht="15.75" x14ac:dyDescent="0.25">
      <c r="A24" s="1" t="s">
        <v>62</v>
      </c>
      <c r="B24" s="21">
        <f>SUM(B9,B10,B14,B15,E16,B18,B19,B20,B21,B22)</f>
        <v>270554.71999999997</v>
      </c>
      <c r="C24" s="21">
        <f>SUM(C9,C10,C14,C15,C16,C18,C19,C20,C21,C22)</f>
        <v>19713</v>
      </c>
      <c r="D24" s="21">
        <f>SUM(D9,D10,D14,D15,D16,D18,D19,D20,D21,D22)</f>
        <v>1431222</v>
      </c>
      <c r="E24" s="21">
        <f>SUM(E9,E10,E14,E15,E16,E18,E19,E20,E22,E21)</f>
        <v>1125836</v>
      </c>
      <c r="F24" s="21">
        <f t="shared" ref="F24:L24" si="3">SUM(F9,F10,F14,F15,F16,F18,F19,F20,F21,F22)</f>
        <v>25960</v>
      </c>
      <c r="G24" s="21">
        <f t="shared" si="3"/>
        <v>1012495</v>
      </c>
      <c r="H24" s="21">
        <f t="shared" si="3"/>
        <v>29453</v>
      </c>
      <c r="I24" s="21">
        <f t="shared" si="3"/>
        <v>36584</v>
      </c>
      <c r="J24" s="21">
        <f t="shared" si="3"/>
        <v>1478.92</v>
      </c>
      <c r="K24" s="21">
        <f t="shared" si="3"/>
        <v>47841</v>
      </c>
      <c r="L24" s="20">
        <f t="shared" si="3"/>
        <v>84.210000000000008</v>
      </c>
      <c r="M24" s="22">
        <f t="shared" si="1"/>
        <v>29.019146827488772</v>
      </c>
      <c r="N24" s="1" t="s">
        <v>62</v>
      </c>
      <c r="O24" s="2"/>
    </row>
    <row r="25" spans="1:15" ht="15.75" x14ac:dyDescent="0.25">
      <c r="A25" s="1" t="s">
        <v>36</v>
      </c>
      <c r="B25" s="59" t="s">
        <v>37</v>
      </c>
      <c r="C25" s="59" t="s">
        <v>37</v>
      </c>
      <c r="D25" s="21">
        <v>24768</v>
      </c>
      <c r="E25" s="60" t="s">
        <v>37</v>
      </c>
      <c r="F25" s="59" t="s">
        <v>37</v>
      </c>
      <c r="G25" s="21">
        <v>21733</v>
      </c>
      <c r="H25" s="21">
        <v>1324</v>
      </c>
      <c r="I25" s="21">
        <v>2133</v>
      </c>
      <c r="J25" s="20">
        <v>31</v>
      </c>
      <c r="K25" s="20">
        <v>2002</v>
      </c>
      <c r="L25" s="20">
        <v>2.16</v>
      </c>
      <c r="M25" s="34">
        <f t="shared" si="1"/>
        <v>12.1829808165273</v>
      </c>
      <c r="N25" s="1" t="s">
        <v>36</v>
      </c>
      <c r="O25" s="2"/>
    </row>
    <row r="26" spans="1:15" ht="15.75" x14ac:dyDescent="0.25">
      <c r="A26" s="1" t="s">
        <v>38</v>
      </c>
      <c r="B26" s="21">
        <v>79</v>
      </c>
      <c r="C26" s="21">
        <v>0</v>
      </c>
      <c r="D26" s="21">
        <v>27025</v>
      </c>
      <c r="E26" s="21">
        <v>28258</v>
      </c>
      <c r="F26" s="21">
        <v>873</v>
      </c>
      <c r="G26" s="21">
        <v>37200</v>
      </c>
      <c r="H26" s="21">
        <v>0</v>
      </c>
      <c r="I26" s="21">
        <v>0</v>
      </c>
      <c r="J26" s="21">
        <v>33</v>
      </c>
      <c r="K26" s="21">
        <v>1026</v>
      </c>
      <c r="L26" s="21">
        <v>2</v>
      </c>
      <c r="M26" s="22">
        <f t="shared" si="1"/>
        <v>25.519357884796978</v>
      </c>
      <c r="N26" s="1" t="s">
        <v>38</v>
      </c>
      <c r="O26" s="2"/>
    </row>
    <row r="40" spans="6:7" x14ac:dyDescent="0.2">
      <c r="F40" s="61"/>
      <c r="G40" s="61"/>
    </row>
  </sheetData>
  <customSheetViews>
    <customSheetView guid="{F6F3343A-3EAF-4FE4-9EC1-9AFCDA7376E2}" scale="75" showRuler="0">
      <selection activeCell="D23" sqref="D2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1">
    <mergeCell ref="A1:F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25"/>
  <sheetViews>
    <sheetView topLeftCell="B1" zoomScale="75" workbookViewId="0">
      <selection activeCell="G52" sqref="G52"/>
    </sheetView>
  </sheetViews>
  <sheetFormatPr baseColWidth="10" defaultRowHeight="12.75" x14ac:dyDescent="0.2"/>
  <cols>
    <col min="1" max="1" width="26.5703125" bestFit="1" customWidth="1"/>
    <col min="2" max="2" width="15" bestFit="1" customWidth="1"/>
    <col min="3" max="3" width="16.5703125" bestFit="1" customWidth="1"/>
    <col min="4" max="4" width="13.7109375" bestFit="1" customWidth="1"/>
    <col min="5" max="5" width="14.42578125" bestFit="1" customWidth="1"/>
    <col min="6" max="6" width="11.5703125" bestFit="1" customWidth="1"/>
    <col min="7" max="7" width="12.140625" bestFit="1" customWidth="1"/>
    <col min="10" max="10" width="11.5703125" bestFit="1" customWidth="1"/>
    <col min="11" max="11" width="10.5703125" bestFit="1" customWidth="1"/>
    <col min="12" max="12" width="13.7109375" bestFit="1" customWidth="1"/>
    <col min="13" max="13" width="21" bestFit="1" customWidth="1"/>
  </cols>
  <sheetData>
    <row r="1" spans="1:15" ht="15.75" x14ac:dyDescent="0.25">
      <c r="A1" s="359" t="s">
        <v>67</v>
      </c>
      <c r="B1" s="359"/>
      <c r="C1" s="359"/>
      <c r="D1" s="359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1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2" t="s">
        <v>1</v>
      </c>
      <c r="N3" s="2"/>
      <c r="O3" s="2"/>
    </row>
    <row r="4" spans="1:15" ht="78.75" x14ac:dyDescent="0.2">
      <c r="A4" s="35"/>
      <c r="B4" s="6" t="s">
        <v>39</v>
      </c>
      <c r="C4" s="6" t="s">
        <v>40</v>
      </c>
      <c r="D4" s="6" t="s">
        <v>2</v>
      </c>
      <c r="E4" s="6" t="s">
        <v>63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3</v>
      </c>
      <c r="K4" s="6" t="s">
        <v>4</v>
      </c>
      <c r="L4" s="6" t="s">
        <v>68</v>
      </c>
      <c r="M4" s="7" t="s">
        <v>59</v>
      </c>
      <c r="N4" s="36"/>
      <c r="O4" s="2"/>
    </row>
    <row r="5" spans="1:15" ht="30" x14ac:dyDescent="0.2">
      <c r="A5" s="35"/>
      <c r="B5" s="7" t="s">
        <v>48</v>
      </c>
      <c r="C5" s="7" t="s">
        <v>49</v>
      </c>
      <c r="D5" s="7" t="s">
        <v>50</v>
      </c>
      <c r="E5" s="7" t="s">
        <v>65</v>
      </c>
      <c r="F5" s="7" t="s">
        <v>51</v>
      </c>
      <c r="G5" s="7" t="s">
        <v>52</v>
      </c>
      <c r="H5" s="7" t="s">
        <v>53</v>
      </c>
      <c r="I5" s="7" t="s">
        <v>54</v>
      </c>
      <c r="J5" s="7" t="s">
        <v>55</v>
      </c>
      <c r="K5" s="7" t="s">
        <v>56</v>
      </c>
      <c r="L5" s="7" t="s">
        <v>57</v>
      </c>
      <c r="M5" s="7" t="s">
        <v>16</v>
      </c>
      <c r="N5" s="36"/>
      <c r="O5" s="2"/>
    </row>
    <row r="6" spans="1:15" ht="15.75" x14ac:dyDescent="0.2">
      <c r="A6" s="35" t="s">
        <v>17</v>
      </c>
      <c r="B6" s="9">
        <v>154</v>
      </c>
      <c r="C6" s="10">
        <v>1371</v>
      </c>
      <c r="D6" s="10">
        <v>134596</v>
      </c>
      <c r="E6" s="10">
        <v>52020</v>
      </c>
      <c r="F6" s="10">
        <v>2675</v>
      </c>
      <c r="G6" s="10">
        <v>54735</v>
      </c>
      <c r="H6" s="10">
        <v>5315</v>
      </c>
      <c r="I6" s="10">
        <v>3509</v>
      </c>
      <c r="J6" s="9">
        <v>57.5</v>
      </c>
      <c r="K6" s="10">
        <v>1586</v>
      </c>
      <c r="L6" s="9">
        <v>5</v>
      </c>
      <c r="M6" s="11">
        <f t="shared" ref="M6:M14" si="0">D6/(J6+K6)</f>
        <v>81.895953757225428</v>
      </c>
      <c r="N6" s="35" t="s">
        <v>17</v>
      </c>
      <c r="O6" s="2"/>
    </row>
    <row r="7" spans="1:15" ht="15.75" x14ac:dyDescent="0.2">
      <c r="A7" s="35" t="s">
        <v>18</v>
      </c>
      <c r="B7" s="9">
        <v>136</v>
      </c>
      <c r="C7" s="10">
        <v>1371</v>
      </c>
      <c r="D7" s="10">
        <v>180785</v>
      </c>
      <c r="E7" s="10">
        <v>36134</v>
      </c>
      <c r="F7" s="10">
        <v>4156</v>
      </c>
      <c r="G7" s="10">
        <v>67204</v>
      </c>
      <c r="H7" s="10">
        <v>4343</v>
      </c>
      <c r="I7" s="10">
        <v>2568</v>
      </c>
      <c r="J7" s="9">
        <v>42</v>
      </c>
      <c r="K7" s="10">
        <v>1277</v>
      </c>
      <c r="L7" s="9">
        <v>4.5</v>
      </c>
      <c r="M7" s="11">
        <f t="shared" si="0"/>
        <v>137.06216830932524</v>
      </c>
      <c r="N7" s="35" t="s">
        <v>18</v>
      </c>
      <c r="O7" s="2"/>
    </row>
    <row r="8" spans="1:15" ht="15.75" x14ac:dyDescent="0.2">
      <c r="A8" s="35" t="s">
        <v>19</v>
      </c>
      <c r="B8" s="9">
        <v>160</v>
      </c>
      <c r="C8" s="9">
        <v>1</v>
      </c>
      <c r="D8" s="10">
        <v>211516</v>
      </c>
      <c r="E8" s="10">
        <v>32703</v>
      </c>
      <c r="F8" s="10">
        <v>4228</v>
      </c>
      <c r="G8" s="10">
        <v>41695</v>
      </c>
      <c r="H8" s="10">
        <v>4406</v>
      </c>
      <c r="I8" s="10">
        <v>4456</v>
      </c>
      <c r="J8" s="9">
        <v>45</v>
      </c>
      <c r="K8" s="10">
        <v>1203</v>
      </c>
      <c r="L8" s="9">
        <v>3</v>
      </c>
      <c r="M8" s="11">
        <f t="shared" si="0"/>
        <v>169.48397435897436</v>
      </c>
      <c r="N8" s="35" t="s">
        <v>19</v>
      </c>
      <c r="O8" s="2"/>
    </row>
    <row r="9" spans="1:15" ht="15.75" x14ac:dyDescent="0.2">
      <c r="A9" s="35" t="s">
        <v>20</v>
      </c>
      <c r="B9" s="9">
        <v>170</v>
      </c>
      <c r="C9" s="9">
        <v>3</v>
      </c>
      <c r="D9" s="10">
        <v>135057</v>
      </c>
      <c r="E9" s="10">
        <v>101182</v>
      </c>
      <c r="F9" s="10">
        <v>2107</v>
      </c>
      <c r="G9" s="10">
        <v>84398</v>
      </c>
      <c r="H9" s="10">
        <v>736</v>
      </c>
      <c r="I9" s="10">
        <v>2296</v>
      </c>
      <c r="J9" s="9">
        <v>121</v>
      </c>
      <c r="K9" s="10">
        <v>3597</v>
      </c>
      <c r="L9" s="9">
        <v>7</v>
      </c>
      <c r="M9" s="11">
        <f t="shared" si="0"/>
        <v>36.325174825174827</v>
      </c>
      <c r="N9" s="35" t="s">
        <v>20</v>
      </c>
      <c r="O9" s="2"/>
    </row>
    <row r="10" spans="1:15" ht="15.75" x14ac:dyDescent="0.2">
      <c r="A10" s="35" t="s">
        <v>21</v>
      </c>
      <c r="B10" s="9">
        <v>173</v>
      </c>
      <c r="C10" s="10">
        <v>1371</v>
      </c>
      <c r="D10" s="10">
        <v>70069</v>
      </c>
      <c r="E10" s="10">
        <v>73646</v>
      </c>
      <c r="F10" s="10">
        <v>1153</v>
      </c>
      <c r="G10" s="10">
        <v>46687</v>
      </c>
      <c r="H10" s="10">
        <v>2829</v>
      </c>
      <c r="I10" s="10">
        <v>3784</v>
      </c>
      <c r="J10" s="9">
        <v>93</v>
      </c>
      <c r="K10" s="10">
        <v>2688</v>
      </c>
      <c r="L10" s="9">
        <v>4.5</v>
      </c>
      <c r="M10" s="11">
        <f t="shared" si="0"/>
        <v>25.195613088816973</v>
      </c>
      <c r="N10" s="35" t="s">
        <v>21</v>
      </c>
      <c r="O10" s="2"/>
    </row>
    <row r="11" spans="1:15" ht="15.75" x14ac:dyDescent="0.2">
      <c r="A11" s="35" t="s">
        <v>22</v>
      </c>
      <c r="B11" s="9">
        <v>100</v>
      </c>
      <c r="C11" s="10">
        <v>1767</v>
      </c>
      <c r="D11" s="10">
        <v>157170</v>
      </c>
      <c r="E11" s="10">
        <v>46616</v>
      </c>
      <c r="F11" s="10">
        <v>3793</v>
      </c>
      <c r="G11" s="10">
        <v>48883</v>
      </c>
      <c r="H11" s="10">
        <v>3019</v>
      </c>
      <c r="I11" s="10">
        <v>2592</v>
      </c>
      <c r="J11" s="9">
        <v>146</v>
      </c>
      <c r="K11" s="10">
        <v>2252</v>
      </c>
      <c r="L11" s="9">
        <v>5</v>
      </c>
      <c r="M11" s="11">
        <f t="shared" si="0"/>
        <v>65.542118432026683</v>
      </c>
      <c r="N11" s="35" t="s">
        <v>22</v>
      </c>
      <c r="O11" s="2"/>
    </row>
    <row r="12" spans="1:15" ht="15.75" x14ac:dyDescent="0.2">
      <c r="A12" s="35" t="s">
        <v>23</v>
      </c>
      <c r="B12" s="9">
        <v>123</v>
      </c>
      <c r="C12" s="10">
        <v>1371</v>
      </c>
      <c r="D12" s="10">
        <v>200492</v>
      </c>
      <c r="E12" s="10">
        <v>37078</v>
      </c>
      <c r="F12" s="10">
        <v>4771</v>
      </c>
      <c r="G12" s="10">
        <v>63269</v>
      </c>
      <c r="H12" s="10">
        <v>2601</v>
      </c>
      <c r="I12" s="10">
        <v>3078</v>
      </c>
      <c r="J12" s="9">
        <v>68</v>
      </c>
      <c r="K12" s="10">
        <v>1522</v>
      </c>
      <c r="L12" s="9">
        <v>4.5</v>
      </c>
      <c r="M12" s="11">
        <f t="shared" si="0"/>
        <v>126.09559748427672</v>
      </c>
      <c r="N12" s="35" t="s">
        <v>23</v>
      </c>
      <c r="O12" s="2"/>
    </row>
    <row r="13" spans="1:15" ht="15.75" x14ac:dyDescent="0.2">
      <c r="A13" s="35" t="s">
        <v>24</v>
      </c>
      <c r="B13" s="9">
        <v>207</v>
      </c>
      <c r="C13" s="10">
        <v>1786</v>
      </c>
      <c r="D13" s="10">
        <v>304849</v>
      </c>
      <c r="E13" s="10">
        <v>33285</v>
      </c>
      <c r="F13" s="10">
        <v>5187</v>
      </c>
      <c r="G13" s="10">
        <v>68488</v>
      </c>
      <c r="H13" s="10">
        <v>2655</v>
      </c>
      <c r="I13" s="10">
        <v>5814</v>
      </c>
      <c r="J13" s="9">
        <v>59</v>
      </c>
      <c r="K13" s="10">
        <v>1788</v>
      </c>
      <c r="L13" s="9">
        <v>5</v>
      </c>
      <c r="M13" s="11">
        <f t="shared" si="0"/>
        <v>165.05089334055225</v>
      </c>
      <c r="N13" s="35" t="s">
        <v>24</v>
      </c>
      <c r="O13" s="2"/>
    </row>
    <row r="14" spans="1:15" ht="15.75" x14ac:dyDescent="0.2">
      <c r="A14" s="35" t="s">
        <v>25</v>
      </c>
      <c r="B14" s="9">
        <v>194</v>
      </c>
      <c r="C14" s="10">
        <v>2036</v>
      </c>
      <c r="D14" s="10">
        <v>96023</v>
      </c>
      <c r="E14" s="10">
        <v>68740</v>
      </c>
      <c r="F14" s="10">
        <v>2166</v>
      </c>
      <c r="G14" s="10">
        <v>66957</v>
      </c>
      <c r="H14" s="10">
        <v>2932</v>
      </c>
      <c r="I14" s="10">
        <v>3498</v>
      </c>
      <c r="J14" s="9">
        <v>70</v>
      </c>
      <c r="K14" s="10">
        <v>2650</v>
      </c>
      <c r="L14" s="9">
        <v>5</v>
      </c>
      <c r="M14" s="11">
        <f t="shared" si="0"/>
        <v>35.302573529411767</v>
      </c>
      <c r="N14" s="35" t="s">
        <v>25</v>
      </c>
      <c r="O14" s="2"/>
    </row>
    <row r="15" spans="1:15" ht="15" x14ac:dyDescent="0.2">
      <c r="A15" s="36" t="s">
        <v>26</v>
      </c>
      <c r="B15" s="9"/>
      <c r="C15" s="9"/>
      <c r="D15" s="9"/>
      <c r="E15" s="10"/>
      <c r="F15" s="9"/>
      <c r="G15" s="9"/>
      <c r="H15" s="9"/>
      <c r="I15" s="9"/>
      <c r="J15" s="9"/>
      <c r="K15" s="9"/>
      <c r="L15" s="9"/>
      <c r="M15" s="11"/>
      <c r="N15" s="36" t="s">
        <v>26</v>
      </c>
      <c r="O15" s="2"/>
    </row>
    <row r="16" spans="1:15" ht="15.75" x14ac:dyDescent="0.2">
      <c r="A16" s="35" t="s">
        <v>27</v>
      </c>
      <c r="B16" s="9">
        <v>447</v>
      </c>
      <c r="C16" s="10">
        <v>3265</v>
      </c>
      <c r="D16" s="10">
        <v>357353</v>
      </c>
      <c r="E16" s="10">
        <v>264472</v>
      </c>
      <c r="F16" s="10">
        <v>7037</v>
      </c>
      <c r="G16" s="46">
        <v>235707</v>
      </c>
      <c r="H16" s="10">
        <v>6040</v>
      </c>
      <c r="I16" s="10">
        <v>1810</v>
      </c>
      <c r="J16" s="9">
        <v>477</v>
      </c>
      <c r="K16" s="10">
        <v>13476</v>
      </c>
      <c r="L16" s="9">
        <v>18.399999999999999</v>
      </c>
      <c r="M16" s="11">
        <v>25.61</v>
      </c>
      <c r="N16" s="35" t="s">
        <v>27</v>
      </c>
      <c r="O16" s="2"/>
    </row>
    <row r="17" spans="1:15" ht="15.75" x14ac:dyDescent="0.2">
      <c r="A17" s="35" t="s">
        <v>28</v>
      </c>
      <c r="B17" s="9">
        <v>134</v>
      </c>
      <c r="C17" s="10">
        <v>1371</v>
      </c>
      <c r="D17" s="10">
        <v>141452</v>
      </c>
      <c r="E17" s="10">
        <v>33482</v>
      </c>
      <c r="F17" s="10">
        <v>3553</v>
      </c>
      <c r="G17" s="10">
        <v>72891</v>
      </c>
      <c r="H17" s="10">
        <v>5356</v>
      </c>
      <c r="I17" s="10">
        <v>1790</v>
      </c>
      <c r="J17" s="9">
        <v>37</v>
      </c>
      <c r="K17" s="10">
        <v>1704</v>
      </c>
      <c r="L17" s="9">
        <v>3</v>
      </c>
      <c r="M17" s="11">
        <f t="shared" ref="M17:M25" si="1">D17/(J17+K17)</f>
        <v>81.247558874210227</v>
      </c>
      <c r="N17" s="35" t="s">
        <v>28</v>
      </c>
      <c r="O17" s="2"/>
    </row>
    <row r="18" spans="1:15" ht="15.75" x14ac:dyDescent="0.2">
      <c r="A18" s="35" t="s">
        <v>29</v>
      </c>
      <c r="B18" s="9">
        <v>289</v>
      </c>
      <c r="C18" s="39">
        <v>2621</v>
      </c>
      <c r="D18" s="33">
        <v>181916</v>
      </c>
      <c r="E18" s="33">
        <v>185734</v>
      </c>
      <c r="F18" s="39">
        <v>2750</v>
      </c>
      <c r="G18" s="39">
        <v>149762</v>
      </c>
      <c r="H18" s="39">
        <v>2229</v>
      </c>
      <c r="I18" s="39">
        <v>5229</v>
      </c>
      <c r="J18" s="40">
        <v>247</v>
      </c>
      <c r="K18" s="39">
        <v>7542</v>
      </c>
      <c r="L18" s="41">
        <v>12.94</v>
      </c>
      <c r="M18" s="11">
        <f t="shared" si="1"/>
        <v>23.35550134805495</v>
      </c>
      <c r="N18" s="42" t="s">
        <v>29</v>
      </c>
      <c r="O18" s="2"/>
    </row>
    <row r="19" spans="1:15" ht="15.75" x14ac:dyDescent="0.2">
      <c r="A19" s="35" t="s">
        <v>30</v>
      </c>
      <c r="B19" s="9">
        <v>408</v>
      </c>
      <c r="C19" s="10">
        <v>3185</v>
      </c>
      <c r="D19" s="10">
        <v>299178</v>
      </c>
      <c r="E19" s="10">
        <v>142894</v>
      </c>
      <c r="F19" s="10">
        <v>4910</v>
      </c>
      <c r="G19" s="10">
        <v>188552</v>
      </c>
      <c r="H19" s="10">
        <v>4092</v>
      </c>
      <c r="I19" s="10">
        <v>4402</v>
      </c>
      <c r="J19" s="9">
        <v>177</v>
      </c>
      <c r="K19" s="10">
        <v>5109</v>
      </c>
      <c r="L19" s="9">
        <v>12</v>
      </c>
      <c r="M19" s="11">
        <f t="shared" si="1"/>
        <v>56.59818388195233</v>
      </c>
      <c r="N19" s="35" t="s">
        <v>30</v>
      </c>
      <c r="O19" s="2"/>
    </row>
    <row r="20" spans="1:15" ht="15.75" x14ac:dyDescent="0.2">
      <c r="A20" s="35" t="s">
        <v>31</v>
      </c>
      <c r="B20" s="9">
        <v>153</v>
      </c>
      <c r="C20" s="10">
        <v>1194</v>
      </c>
      <c r="D20" s="10">
        <v>57563</v>
      </c>
      <c r="E20" s="10">
        <v>68908</v>
      </c>
      <c r="F20" s="10">
        <v>2413</v>
      </c>
      <c r="G20" s="10">
        <v>69206</v>
      </c>
      <c r="H20" s="10">
        <v>1371</v>
      </c>
      <c r="I20" s="10">
        <v>2273</v>
      </c>
      <c r="J20" s="9">
        <v>120</v>
      </c>
      <c r="K20" s="10">
        <v>3503</v>
      </c>
      <c r="L20" s="9">
        <v>5.5</v>
      </c>
      <c r="M20" s="11">
        <f t="shared" si="1"/>
        <v>15.888214187137731</v>
      </c>
      <c r="N20" s="35" t="s">
        <v>31</v>
      </c>
      <c r="O20" s="2"/>
    </row>
    <row r="21" spans="1:15" ht="15.75" x14ac:dyDescent="0.2">
      <c r="A21" s="35" t="s">
        <v>32</v>
      </c>
      <c r="B21" s="9">
        <v>821</v>
      </c>
      <c r="C21" s="10">
        <v>2543</v>
      </c>
      <c r="D21" s="10">
        <v>115603</v>
      </c>
      <c r="E21" s="10">
        <v>97304</v>
      </c>
      <c r="F21" s="10">
        <v>2470</v>
      </c>
      <c r="G21" s="10">
        <v>74064</v>
      </c>
      <c r="H21" s="10">
        <v>1675</v>
      </c>
      <c r="I21" s="9">
        <v>475</v>
      </c>
      <c r="J21" s="9">
        <v>103.5</v>
      </c>
      <c r="K21" s="10">
        <v>3534</v>
      </c>
      <c r="L21" s="9">
        <v>6.5</v>
      </c>
      <c r="M21" s="11">
        <f t="shared" si="1"/>
        <v>31.780893470790378</v>
      </c>
      <c r="N21" s="35" t="s">
        <v>32</v>
      </c>
      <c r="O21" s="2"/>
    </row>
    <row r="22" spans="1:15" ht="16.5" thickBot="1" x14ac:dyDescent="0.25">
      <c r="A22" s="35" t="s">
        <v>33</v>
      </c>
      <c r="B22" s="12">
        <v>257</v>
      </c>
      <c r="C22" s="13">
        <v>2558</v>
      </c>
      <c r="D22" s="13">
        <v>129818</v>
      </c>
      <c r="E22" s="13">
        <v>116836</v>
      </c>
      <c r="F22" s="13">
        <v>2462</v>
      </c>
      <c r="G22" s="13">
        <v>97457</v>
      </c>
      <c r="H22" s="13">
        <v>3747</v>
      </c>
      <c r="I22" s="13">
        <v>8693</v>
      </c>
      <c r="J22" s="12">
        <v>162</v>
      </c>
      <c r="K22" s="13">
        <v>6471</v>
      </c>
      <c r="L22" s="47">
        <v>10.71</v>
      </c>
      <c r="M22" s="14">
        <f t="shared" si="1"/>
        <v>19.571536258103421</v>
      </c>
      <c r="N22" s="35" t="s">
        <v>33</v>
      </c>
      <c r="O22" s="2"/>
    </row>
    <row r="23" spans="1:15" ht="16.5" thickBot="1" x14ac:dyDescent="0.3">
      <c r="A23" s="43" t="s">
        <v>66</v>
      </c>
      <c r="B23" s="16">
        <f t="shared" ref="B23:L23" si="2">SUM(B6:B22)</f>
        <v>3926</v>
      </c>
      <c r="C23" s="16">
        <f t="shared" si="2"/>
        <v>27814</v>
      </c>
      <c r="D23" s="16">
        <f t="shared" si="2"/>
        <v>2773440</v>
      </c>
      <c r="E23" s="16">
        <f t="shared" si="2"/>
        <v>1391034</v>
      </c>
      <c r="F23" s="16">
        <f t="shared" si="2"/>
        <v>55831</v>
      </c>
      <c r="G23" s="16">
        <f t="shared" si="2"/>
        <v>1429955</v>
      </c>
      <c r="H23" s="16">
        <f t="shared" si="2"/>
        <v>53346</v>
      </c>
      <c r="I23" s="16">
        <f t="shared" si="2"/>
        <v>56267</v>
      </c>
      <c r="J23" s="16">
        <f t="shared" si="2"/>
        <v>2025</v>
      </c>
      <c r="K23" s="16">
        <f t="shared" si="2"/>
        <v>59902</v>
      </c>
      <c r="L23" s="17">
        <f t="shared" si="2"/>
        <v>112.55000000000001</v>
      </c>
      <c r="M23" s="18">
        <f t="shared" si="1"/>
        <v>44.785634698919694</v>
      </c>
      <c r="N23" s="44" t="s">
        <v>34</v>
      </c>
      <c r="O23" s="1"/>
    </row>
    <row r="24" spans="1:15" ht="15.75" x14ac:dyDescent="0.25">
      <c r="A24" s="1" t="s">
        <v>62</v>
      </c>
      <c r="B24" s="21">
        <f t="shared" ref="B24:L24" si="3">SUM(B9,B10,B14,B15,B16,B18,B19,B20,B21,B22)</f>
        <v>2912</v>
      </c>
      <c r="C24" s="21">
        <f t="shared" si="3"/>
        <v>18776</v>
      </c>
      <c r="D24" s="21">
        <f t="shared" si="3"/>
        <v>1442580</v>
      </c>
      <c r="E24" s="21">
        <f t="shared" si="3"/>
        <v>1119716</v>
      </c>
      <c r="F24" s="21">
        <f t="shared" si="3"/>
        <v>27468</v>
      </c>
      <c r="G24" s="21">
        <f t="shared" si="3"/>
        <v>1012790</v>
      </c>
      <c r="H24" s="21">
        <f t="shared" si="3"/>
        <v>25651</v>
      </c>
      <c r="I24" s="21">
        <f t="shared" si="3"/>
        <v>32460</v>
      </c>
      <c r="J24" s="21">
        <f t="shared" si="3"/>
        <v>1570.5</v>
      </c>
      <c r="K24" s="21">
        <f t="shared" si="3"/>
        <v>48570</v>
      </c>
      <c r="L24" s="20">
        <f t="shared" si="3"/>
        <v>82.550000000000011</v>
      </c>
      <c r="M24" s="22">
        <f t="shared" si="1"/>
        <v>28.770754180752085</v>
      </c>
      <c r="N24" s="1" t="s">
        <v>62</v>
      </c>
      <c r="O24" s="2"/>
    </row>
    <row r="25" spans="1:15" ht="15.75" x14ac:dyDescent="0.25">
      <c r="A25" s="1" t="s">
        <v>36</v>
      </c>
      <c r="B25" s="20">
        <v>177</v>
      </c>
      <c r="C25" s="20">
        <v>0</v>
      </c>
      <c r="D25" s="21">
        <v>25338</v>
      </c>
      <c r="E25" s="21">
        <v>42282</v>
      </c>
      <c r="F25" s="20">
        <v>834</v>
      </c>
      <c r="G25" s="21">
        <v>24626</v>
      </c>
      <c r="H25" s="21">
        <v>810</v>
      </c>
      <c r="I25" s="21">
        <v>1881</v>
      </c>
      <c r="J25" s="20">
        <v>24</v>
      </c>
      <c r="K25" s="20">
        <v>778</v>
      </c>
      <c r="L25" s="20">
        <v>2.16</v>
      </c>
      <c r="M25" s="34">
        <f t="shared" si="1"/>
        <v>31.593516209476309</v>
      </c>
      <c r="N25" s="1" t="s">
        <v>36</v>
      </c>
      <c r="O25" s="2"/>
    </row>
  </sheetData>
  <customSheetViews>
    <customSheetView guid="{F6F3343A-3EAF-4FE4-9EC1-9AFCDA7376E2}" scale="75" showRuler="0" topLeftCell="B1">
      <selection activeCell="G52" sqref="G52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O26"/>
  <sheetViews>
    <sheetView zoomScale="75" workbookViewId="0">
      <selection activeCell="D23" sqref="D23"/>
    </sheetView>
  </sheetViews>
  <sheetFormatPr baseColWidth="10" defaultRowHeight="12.75" x14ac:dyDescent="0.2"/>
  <cols>
    <col min="1" max="1" width="26.5703125" bestFit="1" customWidth="1"/>
    <col min="2" max="3" width="15" bestFit="1" customWidth="1"/>
    <col min="4" max="4" width="13.7109375" bestFit="1" customWidth="1"/>
    <col min="5" max="5" width="14.42578125" bestFit="1" customWidth="1"/>
    <col min="6" max="6" width="11.5703125" bestFit="1" customWidth="1"/>
    <col min="7" max="7" width="12.140625" bestFit="1" customWidth="1"/>
    <col min="10" max="10" width="11.5703125" bestFit="1" customWidth="1"/>
    <col min="11" max="11" width="10.5703125" bestFit="1" customWidth="1"/>
    <col min="12" max="12" width="11" bestFit="1" customWidth="1"/>
    <col min="13" max="13" width="21" bestFit="1" customWidth="1"/>
  </cols>
  <sheetData>
    <row r="1" spans="1:15" ht="15.75" x14ac:dyDescent="0.25">
      <c r="A1" s="359" t="s">
        <v>64</v>
      </c>
      <c r="B1" s="359"/>
      <c r="C1" s="359"/>
      <c r="D1" s="359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1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2" t="s">
        <v>1</v>
      </c>
      <c r="N3" s="2"/>
      <c r="O3" s="2"/>
    </row>
    <row r="4" spans="1:15" ht="78.75" x14ac:dyDescent="0.2">
      <c r="A4" s="35"/>
      <c r="B4" s="6" t="s">
        <v>39</v>
      </c>
      <c r="C4" s="6" t="s">
        <v>40</v>
      </c>
      <c r="D4" s="6" t="s">
        <v>2</v>
      </c>
      <c r="E4" s="6" t="s">
        <v>63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3</v>
      </c>
      <c r="K4" s="6" t="s">
        <v>4</v>
      </c>
      <c r="L4" s="6" t="s">
        <v>5</v>
      </c>
      <c r="M4" s="7" t="s">
        <v>59</v>
      </c>
      <c r="N4" s="36"/>
      <c r="O4" s="2"/>
    </row>
    <row r="5" spans="1:15" ht="30" x14ac:dyDescent="0.2">
      <c r="A5" s="35"/>
      <c r="B5" s="7" t="s">
        <v>48</v>
      </c>
      <c r="C5" s="7" t="s">
        <v>49</v>
      </c>
      <c r="D5" s="7" t="s">
        <v>50</v>
      </c>
      <c r="E5" s="7" t="s">
        <v>65</v>
      </c>
      <c r="F5" s="7" t="s">
        <v>51</v>
      </c>
      <c r="G5" s="7" t="s">
        <v>52</v>
      </c>
      <c r="H5" s="7" t="s">
        <v>53</v>
      </c>
      <c r="I5" s="7" t="s">
        <v>54</v>
      </c>
      <c r="J5" s="7" t="s">
        <v>55</v>
      </c>
      <c r="K5" s="7" t="s">
        <v>56</v>
      </c>
      <c r="L5" s="7" t="s">
        <v>57</v>
      </c>
      <c r="M5" s="7" t="s">
        <v>16</v>
      </c>
      <c r="N5" s="36"/>
      <c r="O5" s="2"/>
    </row>
    <row r="6" spans="1:15" ht="15.75" x14ac:dyDescent="0.2">
      <c r="A6" s="35" t="s">
        <v>17</v>
      </c>
      <c r="B6" s="9">
        <v>131</v>
      </c>
      <c r="C6" s="10">
        <v>1360</v>
      </c>
      <c r="D6" s="10">
        <v>152546</v>
      </c>
      <c r="E6" s="10">
        <v>48734</v>
      </c>
      <c r="F6" s="10">
        <v>2659</v>
      </c>
      <c r="G6" s="10">
        <v>52464</v>
      </c>
      <c r="H6" s="10">
        <v>4671</v>
      </c>
      <c r="I6" s="10">
        <v>2634</v>
      </c>
      <c r="J6" s="9">
        <v>57</v>
      </c>
      <c r="K6" s="10">
        <v>1418</v>
      </c>
      <c r="L6" s="9">
        <v>5</v>
      </c>
      <c r="M6" s="11">
        <f t="shared" ref="M6:M14" si="0">D6/(J6+K6)</f>
        <v>103.42101694915254</v>
      </c>
      <c r="N6" s="35" t="s">
        <v>17</v>
      </c>
      <c r="O6" s="2"/>
    </row>
    <row r="7" spans="1:15" ht="15.75" x14ac:dyDescent="0.2">
      <c r="A7" s="35" t="s">
        <v>18</v>
      </c>
      <c r="B7" s="9"/>
      <c r="C7" s="9"/>
      <c r="D7" s="10">
        <v>170848</v>
      </c>
      <c r="E7" s="10">
        <v>31552</v>
      </c>
      <c r="F7" s="10">
        <v>4445</v>
      </c>
      <c r="G7" s="10">
        <v>57565</v>
      </c>
      <c r="H7" s="10">
        <v>3275</v>
      </c>
      <c r="I7" s="10">
        <v>2093</v>
      </c>
      <c r="J7" s="37">
        <v>33</v>
      </c>
      <c r="K7" s="10">
        <v>1410</v>
      </c>
      <c r="L7" s="9">
        <v>4.5</v>
      </c>
      <c r="M7" s="11">
        <f t="shared" si="0"/>
        <v>118.39778239778239</v>
      </c>
      <c r="N7" s="35" t="s">
        <v>18</v>
      </c>
      <c r="O7" s="2"/>
    </row>
    <row r="8" spans="1:15" ht="15.75" x14ac:dyDescent="0.2">
      <c r="A8" s="35" t="s">
        <v>19</v>
      </c>
      <c r="B8" s="9">
        <v>123</v>
      </c>
      <c r="C8" s="9">
        <v>1</v>
      </c>
      <c r="D8" s="10">
        <v>266258</v>
      </c>
      <c r="E8" s="10">
        <v>28451</v>
      </c>
      <c r="F8" s="10">
        <v>5109</v>
      </c>
      <c r="G8" s="10">
        <v>41139</v>
      </c>
      <c r="H8" s="10">
        <v>1782</v>
      </c>
      <c r="I8" s="10">
        <v>5489</v>
      </c>
      <c r="J8" s="9">
        <v>44</v>
      </c>
      <c r="K8" s="10">
        <v>1085</v>
      </c>
      <c r="L8" s="9">
        <v>3</v>
      </c>
      <c r="M8" s="11">
        <f t="shared" si="0"/>
        <v>235.83525243578387</v>
      </c>
      <c r="N8" s="35" t="s">
        <v>19</v>
      </c>
      <c r="O8" s="2"/>
    </row>
    <row r="9" spans="1:15" ht="15.75" x14ac:dyDescent="0.2">
      <c r="A9" s="35" t="s">
        <v>20</v>
      </c>
      <c r="B9" s="9">
        <v>207</v>
      </c>
      <c r="C9" s="9">
        <v>3</v>
      </c>
      <c r="D9" s="10">
        <v>156176</v>
      </c>
      <c r="E9" s="10">
        <v>111101</v>
      </c>
      <c r="F9" s="10">
        <v>2447</v>
      </c>
      <c r="G9" s="10">
        <v>92231</v>
      </c>
      <c r="H9" s="10">
        <v>1658</v>
      </c>
      <c r="I9" s="10">
        <v>2464</v>
      </c>
      <c r="J9" s="9">
        <v>120</v>
      </c>
      <c r="K9" s="10">
        <v>3530</v>
      </c>
      <c r="L9" s="9">
        <v>7</v>
      </c>
      <c r="M9" s="11">
        <f t="shared" si="0"/>
        <v>42.787945205479453</v>
      </c>
      <c r="N9" s="35" t="s">
        <v>20</v>
      </c>
      <c r="O9" s="2"/>
    </row>
    <row r="10" spans="1:15" ht="15.75" x14ac:dyDescent="0.2">
      <c r="A10" s="35" t="s">
        <v>21</v>
      </c>
      <c r="B10" s="37">
        <v>184</v>
      </c>
      <c r="C10" s="10">
        <v>1361</v>
      </c>
      <c r="D10" s="38">
        <v>64524</v>
      </c>
      <c r="E10" s="10">
        <v>72400</v>
      </c>
      <c r="F10" s="9">
        <v>946</v>
      </c>
      <c r="G10" s="38">
        <v>48284</v>
      </c>
      <c r="H10" s="38">
        <v>2883</v>
      </c>
      <c r="I10" s="38">
        <v>3630</v>
      </c>
      <c r="J10" s="37">
        <v>92</v>
      </c>
      <c r="K10" s="38">
        <v>2406</v>
      </c>
      <c r="L10" s="9">
        <v>4.5</v>
      </c>
      <c r="M10" s="11">
        <f t="shared" si="0"/>
        <v>25.830264211369094</v>
      </c>
      <c r="N10" s="35" t="s">
        <v>21</v>
      </c>
      <c r="O10" s="2"/>
    </row>
    <row r="11" spans="1:15" ht="15.75" x14ac:dyDescent="0.2">
      <c r="A11" s="35" t="s">
        <v>22</v>
      </c>
      <c r="B11" s="9">
        <v>98</v>
      </c>
      <c r="C11" s="10">
        <v>1362</v>
      </c>
      <c r="D11" s="10">
        <v>192664</v>
      </c>
      <c r="E11" s="10">
        <v>42529</v>
      </c>
      <c r="F11" s="10">
        <v>4242</v>
      </c>
      <c r="G11" s="10">
        <v>52216</v>
      </c>
      <c r="H11" s="9"/>
      <c r="I11" s="10">
        <v>2693</v>
      </c>
      <c r="J11" s="9">
        <v>66</v>
      </c>
      <c r="K11" s="10">
        <v>2092</v>
      </c>
      <c r="L11" s="9">
        <v>5</v>
      </c>
      <c r="M11" s="11">
        <f t="shared" si="0"/>
        <v>89.278962001853571</v>
      </c>
      <c r="N11" s="35" t="s">
        <v>22</v>
      </c>
      <c r="O11" s="2"/>
    </row>
    <row r="12" spans="1:15" ht="15.75" x14ac:dyDescent="0.2">
      <c r="A12" s="35" t="s">
        <v>23</v>
      </c>
      <c r="B12" s="9">
        <v>93</v>
      </c>
      <c r="C12" s="10">
        <v>1360</v>
      </c>
      <c r="D12" s="10">
        <v>205388</v>
      </c>
      <c r="E12" s="10">
        <v>35454</v>
      </c>
      <c r="F12" s="10">
        <v>4243</v>
      </c>
      <c r="G12" s="10">
        <v>40800</v>
      </c>
      <c r="H12" s="10">
        <v>1116</v>
      </c>
      <c r="I12" s="10">
        <v>2137</v>
      </c>
      <c r="J12" s="9">
        <v>68</v>
      </c>
      <c r="K12" s="10">
        <v>1681</v>
      </c>
      <c r="L12" s="9">
        <v>4.5</v>
      </c>
      <c r="M12" s="11">
        <f t="shared" si="0"/>
        <v>117.43167524299599</v>
      </c>
      <c r="N12" s="35" t="s">
        <v>23</v>
      </c>
      <c r="O12" s="2"/>
    </row>
    <row r="13" spans="1:15" ht="15.75" x14ac:dyDescent="0.2">
      <c r="A13" s="35" t="s">
        <v>24</v>
      </c>
      <c r="B13" s="9">
        <v>211</v>
      </c>
      <c r="C13" s="10">
        <v>1787</v>
      </c>
      <c r="D13" s="10">
        <v>254122</v>
      </c>
      <c r="E13" s="10">
        <v>28346</v>
      </c>
      <c r="F13" s="10">
        <v>4391</v>
      </c>
      <c r="G13" s="10">
        <v>59038</v>
      </c>
      <c r="H13" s="10">
        <v>2230</v>
      </c>
      <c r="I13" s="10">
        <v>5464</v>
      </c>
      <c r="J13" s="9">
        <v>60</v>
      </c>
      <c r="K13" s="10">
        <v>1635</v>
      </c>
      <c r="L13" s="9">
        <v>5</v>
      </c>
      <c r="M13" s="11">
        <f t="shared" si="0"/>
        <v>149.92448377581121</v>
      </c>
      <c r="N13" s="35" t="s">
        <v>24</v>
      </c>
      <c r="O13" s="2"/>
    </row>
    <row r="14" spans="1:15" ht="15.75" x14ac:dyDescent="0.2">
      <c r="A14" s="35" t="s">
        <v>25</v>
      </c>
      <c r="B14" s="9">
        <v>93</v>
      </c>
      <c r="C14" s="10">
        <v>2519</v>
      </c>
      <c r="D14" s="10">
        <v>99970</v>
      </c>
      <c r="E14" s="10">
        <v>67092</v>
      </c>
      <c r="F14" s="10">
        <v>1972</v>
      </c>
      <c r="G14" s="10">
        <v>65772</v>
      </c>
      <c r="H14" s="10">
        <v>3692</v>
      </c>
      <c r="I14" s="10">
        <v>2533</v>
      </c>
      <c r="J14" s="9">
        <v>70</v>
      </c>
      <c r="K14" s="10">
        <v>2569</v>
      </c>
      <c r="L14" s="9">
        <v>5</v>
      </c>
      <c r="M14" s="11">
        <f t="shared" si="0"/>
        <v>37.881773399014776</v>
      </c>
      <c r="N14" s="35" t="s">
        <v>25</v>
      </c>
      <c r="O14" s="2"/>
    </row>
    <row r="15" spans="1:15" ht="15" x14ac:dyDescent="0.2">
      <c r="A15" s="36" t="s">
        <v>26</v>
      </c>
      <c r="B15" s="9"/>
      <c r="C15" s="9"/>
      <c r="D15" s="9"/>
      <c r="E15" s="10"/>
      <c r="F15" s="9"/>
      <c r="G15" s="9"/>
      <c r="H15" s="9"/>
      <c r="I15" s="9"/>
      <c r="J15" s="9"/>
      <c r="K15" s="9"/>
      <c r="L15" s="9"/>
      <c r="M15" s="11"/>
      <c r="N15" s="36" t="s">
        <v>26</v>
      </c>
      <c r="O15" s="2"/>
    </row>
    <row r="16" spans="1:15" ht="15.75" x14ac:dyDescent="0.2">
      <c r="A16" s="35" t="s">
        <v>27</v>
      </c>
      <c r="B16" s="9">
        <v>491</v>
      </c>
      <c r="C16" s="10">
        <v>2647</v>
      </c>
      <c r="D16" s="10">
        <v>222947</v>
      </c>
      <c r="E16" s="10">
        <v>256818</v>
      </c>
      <c r="F16" s="10">
        <v>3358</v>
      </c>
      <c r="G16" s="10">
        <v>240709</v>
      </c>
      <c r="H16" s="10">
        <v>5511</v>
      </c>
      <c r="I16" s="10">
        <v>2031</v>
      </c>
      <c r="J16" s="9">
        <v>463</v>
      </c>
      <c r="K16" s="10">
        <v>12033</v>
      </c>
      <c r="L16" s="9">
        <v>19</v>
      </c>
      <c r="M16" s="11">
        <f t="shared" ref="M16:M25" si="1">D16/(J16+K16)</f>
        <v>17.841469270166453</v>
      </c>
      <c r="N16" s="35" t="s">
        <v>27</v>
      </c>
      <c r="O16" s="2"/>
    </row>
    <row r="17" spans="1:15" ht="15.75" x14ac:dyDescent="0.2">
      <c r="A17" s="35" t="s">
        <v>28</v>
      </c>
      <c r="B17" s="9">
        <v>87</v>
      </c>
      <c r="C17" s="10">
        <v>1357</v>
      </c>
      <c r="D17" s="10">
        <v>118142</v>
      </c>
      <c r="E17" s="10">
        <v>30554</v>
      </c>
      <c r="F17" s="10">
        <v>2717</v>
      </c>
      <c r="G17" s="10">
        <v>68386</v>
      </c>
      <c r="H17" s="10">
        <v>5015</v>
      </c>
      <c r="I17" s="10">
        <v>1217</v>
      </c>
      <c r="J17" s="9">
        <v>118</v>
      </c>
      <c r="K17" s="10">
        <v>1520</v>
      </c>
      <c r="L17" s="9">
        <v>3</v>
      </c>
      <c r="M17" s="11">
        <f t="shared" si="1"/>
        <v>72.125763125763129</v>
      </c>
      <c r="N17" s="35" t="s">
        <v>28</v>
      </c>
      <c r="O17" s="2"/>
    </row>
    <row r="18" spans="1:15" ht="15.75" x14ac:dyDescent="0.2">
      <c r="A18" s="35" t="s">
        <v>29</v>
      </c>
      <c r="B18" s="9">
        <v>385</v>
      </c>
      <c r="C18" s="39">
        <v>1240</v>
      </c>
      <c r="D18" s="33">
        <v>154649</v>
      </c>
      <c r="E18" s="33">
        <v>184235</v>
      </c>
      <c r="F18" s="39">
        <v>1913</v>
      </c>
      <c r="G18" s="39">
        <v>154710</v>
      </c>
      <c r="H18" s="39">
        <v>3559</v>
      </c>
      <c r="I18" s="39">
        <v>5123</v>
      </c>
      <c r="J18" s="40">
        <v>249</v>
      </c>
      <c r="K18" s="39">
        <v>7506</v>
      </c>
      <c r="L18" s="41">
        <v>13.44</v>
      </c>
      <c r="M18" s="11">
        <f t="shared" si="1"/>
        <v>19.941843971631204</v>
      </c>
      <c r="N18" s="42" t="s">
        <v>29</v>
      </c>
      <c r="O18" s="2"/>
    </row>
    <row r="19" spans="1:15" ht="15.75" x14ac:dyDescent="0.2">
      <c r="A19" s="35" t="s">
        <v>30</v>
      </c>
      <c r="B19" s="9">
        <v>398</v>
      </c>
      <c r="C19" s="10">
        <v>2784</v>
      </c>
      <c r="D19" s="10">
        <v>287686</v>
      </c>
      <c r="E19" s="10">
        <v>141772</v>
      </c>
      <c r="F19" s="10">
        <v>5389</v>
      </c>
      <c r="G19" s="10">
        <v>179434</v>
      </c>
      <c r="H19" s="10">
        <v>5214</v>
      </c>
      <c r="I19" s="10">
        <v>3883</v>
      </c>
      <c r="J19" s="9">
        <v>177</v>
      </c>
      <c r="K19" s="10">
        <v>5019</v>
      </c>
      <c r="L19" s="9">
        <v>9.85</v>
      </c>
      <c r="M19" s="11">
        <f t="shared" si="1"/>
        <v>55.366820631254811</v>
      </c>
      <c r="N19" s="35" t="s">
        <v>30</v>
      </c>
      <c r="O19" s="2"/>
    </row>
    <row r="20" spans="1:15" ht="15.75" x14ac:dyDescent="0.2">
      <c r="A20" s="35" t="s">
        <v>31</v>
      </c>
      <c r="B20" s="9">
        <v>163</v>
      </c>
      <c r="C20" s="10">
        <v>1208</v>
      </c>
      <c r="D20" s="10">
        <v>82927</v>
      </c>
      <c r="E20" s="10">
        <v>68372</v>
      </c>
      <c r="F20" s="9">
        <v>983</v>
      </c>
      <c r="G20" s="10">
        <v>69197</v>
      </c>
      <c r="H20" s="10">
        <v>1138</v>
      </c>
      <c r="I20" s="10">
        <v>2472</v>
      </c>
      <c r="J20" s="9">
        <v>121</v>
      </c>
      <c r="K20" s="10">
        <v>3385</v>
      </c>
      <c r="L20" s="9">
        <v>5.5</v>
      </c>
      <c r="M20" s="11">
        <f t="shared" si="1"/>
        <v>23.652880775812893</v>
      </c>
      <c r="N20" s="35" t="s">
        <v>31</v>
      </c>
      <c r="O20" s="2"/>
    </row>
    <row r="21" spans="1:15" ht="15.75" x14ac:dyDescent="0.2">
      <c r="A21" s="35" t="s">
        <v>32</v>
      </c>
      <c r="B21" s="9">
        <v>336</v>
      </c>
      <c r="C21" s="10">
        <v>2507</v>
      </c>
      <c r="D21" s="10">
        <v>114300</v>
      </c>
      <c r="E21" s="10">
        <v>95465</v>
      </c>
      <c r="F21" s="10">
        <v>2635</v>
      </c>
      <c r="G21" s="10">
        <v>75005</v>
      </c>
      <c r="H21" s="10">
        <v>1457</v>
      </c>
      <c r="I21" s="9">
        <v>901</v>
      </c>
      <c r="J21" s="9">
        <v>105</v>
      </c>
      <c r="K21" s="10">
        <v>3463</v>
      </c>
      <c r="L21" s="9">
        <v>6.5</v>
      </c>
      <c r="M21" s="11">
        <f t="shared" si="1"/>
        <v>32.034753363228702</v>
      </c>
      <c r="N21" s="35" t="s">
        <v>32</v>
      </c>
      <c r="O21" s="2"/>
    </row>
    <row r="22" spans="1:15" ht="16.5" thickBot="1" x14ac:dyDescent="0.25">
      <c r="A22" s="35" t="s">
        <v>33</v>
      </c>
      <c r="B22" s="12">
        <v>317</v>
      </c>
      <c r="C22" s="13">
        <v>1792</v>
      </c>
      <c r="D22" s="13">
        <v>92397</v>
      </c>
      <c r="E22" s="13">
        <v>114693</v>
      </c>
      <c r="F22" s="13">
        <v>1412</v>
      </c>
      <c r="G22" s="13">
        <v>99284</v>
      </c>
      <c r="H22" s="13">
        <v>2704</v>
      </c>
      <c r="I22" s="13">
        <v>6913</v>
      </c>
      <c r="J22" s="12">
        <v>169</v>
      </c>
      <c r="K22" s="13">
        <v>6526</v>
      </c>
      <c r="L22" s="12">
        <v>11.81</v>
      </c>
      <c r="M22" s="14">
        <f t="shared" si="1"/>
        <v>13.800896191187453</v>
      </c>
      <c r="N22" s="35" t="s">
        <v>33</v>
      </c>
      <c r="O22" s="2"/>
    </row>
    <row r="23" spans="1:15" ht="16.5" thickBot="1" x14ac:dyDescent="0.3">
      <c r="A23" s="43" t="s">
        <v>66</v>
      </c>
      <c r="B23" s="16">
        <f t="shared" ref="B23:L23" si="2">SUM(B6:B22)</f>
        <v>3317</v>
      </c>
      <c r="C23" s="16">
        <f t="shared" si="2"/>
        <v>23288</v>
      </c>
      <c r="D23" s="16">
        <f t="shared" si="2"/>
        <v>2635544</v>
      </c>
      <c r="E23" s="16">
        <f t="shared" si="2"/>
        <v>1357568</v>
      </c>
      <c r="F23" s="16">
        <f t="shared" si="2"/>
        <v>48861</v>
      </c>
      <c r="G23" s="16">
        <f t="shared" si="2"/>
        <v>1396234</v>
      </c>
      <c r="H23" s="16">
        <f t="shared" si="2"/>
        <v>45905</v>
      </c>
      <c r="I23" s="16">
        <f t="shared" si="2"/>
        <v>51677</v>
      </c>
      <c r="J23" s="16">
        <f t="shared" si="2"/>
        <v>2012</v>
      </c>
      <c r="K23" s="16">
        <f t="shared" si="2"/>
        <v>57278</v>
      </c>
      <c r="L23" s="17">
        <f t="shared" si="2"/>
        <v>112.6</v>
      </c>
      <c r="M23" s="18">
        <f t="shared" si="1"/>
        <v>44.45174565694046</v>
      </c>
      <c r="N23" s="44" t="s">
        <v>34</v>
      </c>
      <c r="O23" s="1"/>
    </row>
    <row r="24" spans="1:15" ht="15.75" x14ac:dyDescent="0.25">
      <c r="A24" s="1" t="s">
        <v>62</v>
      </c>
      <c r="B24" s="21">
        <f t="shared" ref="B24:L24" si="3">SUM(B9,B10,B14,B15,B16,B18,B19,B20,B21,B22)</f>
        <v>2574</v>
      </c>
      <c r="C24" s="21">
        <f t="shared" si="3"/>
        <v>16061</v>
      </c>
      <c r="D24" s="21">
        <f t="shared" si="3"/>
        <v>1275576</v>
      </c>
      <c r="E24" s="21">
        <f t="shared" si="3"/>
        <v>1111948</v>
      </c>
      <c r="F24" s="21">
        <f t="shared" si="3"/>
        <v>21055</v>
      </c>
      <c r="G24" s="21">
        <f t="shared" si="3"/>
        <v>1024626</v>
      </c>
      <c r="H24" s="21">
        <f t="shared" si="3"/>
        <v>27816</v>
      </c>
      <c r="I24" s="21">
        <f t="shared" si="3"/>
        <v>29950</v>
      </c>
      <c r="J24" s="21">
        <f t="shared" si="3"/>
        <v>1566</v>
      </c>
      <c r="K24" s="21">
        <f t="shared" si="3"/>
        <v>46437</v>
      </c>
      <c r="L24" s="20">
        <f t="shared" si="3"/>
        <v>82.6</v>
      </c>
      <c r="M24" s="22">
        <f t="shared" si="1"/>
        <v>26.572839197550152</v>
      </c>
      <c r="N24" s="1" t="s">
        <v>62</v>
      </c>
      <c r="O24" s="2"/>
    </row>
    <row r="25" spans="1:15" ht="15.75" x14ac:dyDescent="0.25">
      <c r="A25" s="1" t="s">
        <v>36</v>
      </c>
      <c r="B25" s="20">
        <v>175</v>
      </c>
      <c r="C25" s="20">
        <v>0</v>
      </c>
      <c r="D25" s="21">
        <v>22489</v>
      </c>
      <c r="E25" s="21"/>
      <c r="F25" s="20">
        <v>677</v>
      </c>
      <c r="G25" s="21">
        <v>23819</v>
      </c>
      <c r="H25" s="21">
        <v>1449</v>
      </c>
      <c r="I25" s="21">
        <v>1092</v>
      </c>
      <c r="J25" s="20">
        <v>28</v>
      </c>
      <c r="K25" s="20">
        <v>737</v>
      </c>
      <c r="L25" s="20">
        <v>2.16</v>
      </c>
      <c r="M25" s="34">
        <f t="shared" si="1"/>
        <v>29.397385620915031</v>
      </c>
      <c r="N25" s="1" t="s">
        <v>36</v>
      </c>
      <c r="O25" s="2"/>
    </row>
    <row r="26" spans="1:15" x14ac:dyDescent="0.2">
      <c r="A26" s="45"/>
    </row>
  </sheetData>
  <customSheetViews>
    <customSheetView guid="{F6F3343A-3EAF-4FE4-9EC1-9AFCDA7376E2}" scale="75" showRuler="0">
      <selection activeCell="D23" sqref="D2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O25"/>
  <sheetViews>
    <sheetView zoomScale="75" workbookViewId="0">
      <selection activeCell="I28" sqref="I28"/>
    </sheetView>
  </sheetViews>
  <sheetFormatPr baseColWidth="10" defaultRowHeight="12.75" x14ac:dyDescent="0.2"/>
  <cols>
    <col min="1" max="1" width="26.5703125" bestFit="1" customWidth="1"/>
    <col min="2" max="3" width="15" bestFit="1" customWidth="1"/>
    <col min="4" max="4" width="13.7109375" bestFit="1" customWidth="1"/>
    <col min="5" max="5" width="14.42578125" bestFit="1" customWidth="1"/>
    <col min="6" max="6" width="11.5703125" bestFit="1" customWidth="1"/>
    <col min="7" max="7" width="12.140625" bestFit="1" customWidth="1"/>
    <col min="10" max="10" width="11.5703125" bestFit="1" customWidth="1"/>
    <col min="11" max="11" width="10.5703125" bestFit="1" customWidth="1"/>
    <col min="12" max="12" width="11" bestFit="1" customWidth="1"/>
    <col min="13" max="13" width="21" bestFit="1" customWidth="1"/>
    <col min="14" max="14" width="26.5703125" bestFit="1" customWidth="1"/>
  </cols>
  <sheetData>
    <row r="1" spans="1:15" ht="15.75" x14ac:dyDescent="0.25">
      <c r="A1" s="359" t="s">
        <v>58</v>
      </c>
      <c r="B1" s="359"/>
      <c r="C1" s="359"/>
      <c r="D1" s="359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1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4" t="s">
        <v>1</v>
      </c>
      <c r="N3" s="2"/>
      <c r="O3" s="2"/>
    </row>
    <row r="4" spans="1:15" ht="78.75" x14ac:dyDescent="0.25">
      <c r="A4" s="5"/>
      <c r="B4" s="6" t="s">
        <v>39</v>
      </c>
      <c r="C4" s="6" t="s">
        <v>40</v>
      </c>
      <c r="D4" s="6" t="s">
        <v>2</v>
      </c>
      <c r="E4" s="6" t="s">
        <v>63</v>
      </c>
      <c r="F4" s="6" t="s">
        <v>41</v>
      </c>
      <c r="G4" s="6" t="s">
        <v>42</v>
      </c>
      <c r="H4" s="6" t="s">
        <v>43</v>
      </c>
      <c r="I4" s="6" t="s">
        <v>44</v>
      </c>
      <c r="J4" s="6" t="s">
        <v>3</v>
      </c>
      <c r="K4" s="6" t="s">
        <v>4</v>
      </c>
      <c r="L4" s="6" t="s">
        <v>5</v>
      </c>
      <c r="M4" s="7" t="s">
        <v>59</v>
      </c>
      <c r="N4" s="8"/>
      <c r="O4" s="2"/>
    </row>
    <row r="5" spans="1:15" ht="30" x14ac:dyDescent="0.25">
      <c r="A5" s="5"/>
      <c r="B5" s="7" t="s">
        <v>48</v>
      </c>
      <c r="C5" s="7" t="s">
        <v>49</v>
      </c>
      <c r="D5" s="7" t="s">
        <v>50</v>
      </c>
      <c r="E5" s="7" t="s">
        <v>60</v>
      </c>
      <c r="F5" s="7" t="s">
        <v>51</v>
      </c>
      <c r="G5" s="7" t="s">
        <v>52</v>
      </c>
      <c r="H5" s="7" t="s">
        <v>53</v>
      </c>
      <c r="I5" s="7" t="s">
        <v>54</v>
      </c>
      <c r="J5" s="7" t="s">
        <v>55</v>
      </c>
      <c r="K5" s="7" t="s">
        <v>56</v>
      </c>
      <c r="L5" s="7" t="s">
        <v>57</v>
      </c>
      <c r="M5" s="7" t="s">
        <v>16</v>
      </c>
      <c r="N5" s="8"/>
      <c r="O5" s="2"/>
    </row>
    <row r="6" spans="1:15" ht="15.75" x14ac:dyDescent="0.25">
      <c r="A6" s="1" t="s">
        <v>17</v>
      </c>
      <c r="B6" s="9">
        <v>168</v>
      </c>
      <c r="C6" s="10">
        <v>1259</v>
      </c>
      <c r="D6" s="10">
        <v>459724</v>
      </c>
      <c r="E6" s="10">
        <v>46051</v>
      </c>
      <c r="F6" s="10">
        <v>7864</v>
      </c>
      <c r="G6" s="10">
        <v>48682</v>
      </c>
      <c r="H6" s="10">
        <v>4502</v>
      </c>
      <c r="I6" s="10">
        <v>1823</v>
      </c>
      <c r="J6" s="9">
        <v>54</v>
      </c>
      <c r="K6" s="10">
        <v>1238</v>
      </c>
      <c r="L6" s="9">
        <v>4</v>
      </c>
      <c r="M6" s="11">
        <f t="shared" ref="M6:M14" si="0">D6/(J6+K6)</f>
        <v>355.8235294117647</v>
      </c>
      <c r="N6" s="1" t="s">
        <v>17</v>
      </c>
      <c r="O6" s="2"/>
    </row>
    <row r="7" spans="1:15" ht="15.75" x14ac:dyDescent="0.25">
      <c r="A7" s="1" t="s">
        <v>18</v>
      </c>
      <c r="B7" s="9">
        <v>78</v>
      </c>
      <c r="C7" s="10">
        <v>1260</v>
      </c>
      <c r="D7" s="10">
        <v>170789</v>
      </c>
      <c r="E7" s="10">
        <v>27210</v>
      </c>
      <c r="F7" s="10">
        <v>4148</v>
      </c>
      <c r="G7" s="10">
        <v>42456</v>
      </c>
      <c r="H7" s="10">
        <v>1660</v>
      </c>
      <c r="I7" s="10">
        <v>1196</v>
      </c>
      <c r="J7" s="9">
        <v>33</v>
      </c>
      <c r="K7" s="9">
        <v>996</v>
      </c>
      <c r="L7" s="9">
        <v>4.5</v>
      </c>
      <c r="M7" s="11">
        <f t="shared" si="0"/>
        <v>165.9757045675413</v>
      </c>
      <c r="N7" s="1" t="s">
        <v>18</v>
      </c>
      <c r="O7" s="2"/>
    </row>
    <row r="8" spans="1:15" ht="15.75" x14ac:dyDescent="0.25">
      <c r="A8" s="1" t="s">
        <v>19</v>
      </c>
      <c r="B8" s="9">
        <v>123</v>
      </c>
      <c r="C8" s="10">
        <v>1264</v>
      </c>
      <c r="D8" s="10">
        <v>267153</v>
      </c>
      <c r="E8" s="10">
        <v>22775</v>
      </c>
      <c r="F8" s="10">
        <v>4989</v>
      </c>
      <c r="G8" s="10">
        <v>33499</v>
      </c>
      <c r="H8" s="10">
        <v>1419</v>
      </c>
      <c r="I8" s="10">
        <v>7639</v>
      </c>
      <c r="J8" s="9">
        <v>45</v>
      </c>
      <c r="K8" s="10">
        <v>996</v>
      </c>
      <c r="L8" s="9">
        <v>3</v>
      </c>
      <c r="M8" s="11">
        <f t="shared" si="0"/>
        <v>256.63112391930838</v>
      </c>
      <c r="N8" s="1" t="s">
        <v>19</v>
      </c>
      <c r="O8" s="2"/>
    </row>
    <row r="9" spans="1:15" ht="15.75" x14ac:dyDescent="0.25">
      <c r="A9" s="1" t="s">
        <v>20</v>
      </c>
      <c r="B9" s="9">
        <v>226</v>
      </c>
      <c r="C9" s="10">
        <v>1238</v>
      </c>
      <c r="D9" s="10">
        <v>182264</v>
      </c>
      <c r="E9" s="10">
        <v>111768</v>
      </c>
      <c r="F9" s="10">
        <v>3108</v>
      </c>
      <c r="G9" s="10">
        <v>91974</v>
      </c>
      <c r="H9" s="10">
        <v>1771</v>
      </c>
      <c r="I9" s="10">
        <v>2041</v>
      </c>
      <c r="J9" s="9">
        <v>117</v>
      </c>
      <c r="K9" s="10">
        <v>3263</v>
      </c>
      <c r="L9" s="9">
        <v>7</v>
      </c>
      <c r="M9" s="11">
        <f t="shared" si="0"/>
        <v>53.924260355029588</v>
      </c>
      <c r="N9" s="1" t="s">
        <v>20</v>
      </c>
      <c r="O9" s="2"/>
    </row>
    <row r="10" spans="1:15" ht="15.75" x14ac:dyDescent="0.25">
      <c r="A10" s="1" t="s">
        <v>21</v>
      </c>
      <c r="B10" s="9">
        <v>198</v>
      </c>
      <c r="C10" s="10">
        <v>1252</v>
      </c>
      <c r="D10" s="10">
        <v>73592</v>
      </c>
      <c r="E10" s="10">
        <v>71400</v>
      </c>
      <c r="F10" s="10">
        <v>1169</v>
      </c>
      <c r="G10" s="10">
        <v>51300</v>
      </c>
      <c r="H10" s="10">
        <v>1178</v>
      </c>
      <c r="I10" s="10">
        <v>5013</v>
      </c>
      <c r="J10" s="9">
        <v>91.9</v>
      </c>
      <c r="K10" s="10">
        <v>2294</v>
      </c>
      <c r="L10" s="9">
        <v>4.5</v>
      </c>
      <c r="M10" s="11">
        <f t="shared" si="0"/>
        <v>30.844545035416402</v>
      </c>
      <c r="N10" s="1" t="s">
        <v>21</v>
      </c>
      <c r="O10" s="2"/>
    </row>
    <row r="11" spans="1:15" ht="15.75" x14ac:dyDescent="0.25">
      <c r="A11" s="1" t="s">
        <v>22</v>
      </c>
      <c r="B11" s="9">
        <v>89</v>
      </c>
      <c r="C11" s="10">
        <v>2004</v>
      </c>
      <c r="D11" s="10">
        <v>217429</v>
      </c>
      <c r="E11" s="10">
        <v>38076</v>
      </c>
      <c r="F11" s="10">
        <v>5262</v>
      </c>
      <c r="G11" s="10">
        <v>51645</v>
      </c>
      <c r="H11" s="10">
        <v>7253</v>
      </c>
      <c r="I11" s="10">
        <v>3437</v>
      </c>
      <c r="J11" s="9">
        <v>64.5</v>
      </c>
      <c r="K11" s="10">
        <v>1871</v>
      </c>
      <c r="L11" s="9">
        <v>5</v>
      </c>
      <c r="M11" s="11">
        <f t="shared" si="0"/>
        <v>112.33738052182899</v>
      </c>
      <c r="N11" s="1" t="s">
        <v>22</v>
      </c>
      <c r="O11" s="2"/>
    </row>
    <row r="12" spans="1:15" ht="15.75" x14ac:dyDescent="0.25">
      <c r="A12" s="1" t="s">
        <v>23</v>
      </c>
      <c r="B12" s="9">
        <v>93</v>
      </c>
      <c r="C12" s="10">
        <v>1219</v>
      </c>
      <c r="D12" s="10">
        <v>183669</v>
      </c>
      <c r="E12" s="10">
        <v>31085</v>
      </c>
      <c r="F12" s="10">
        <v>4380</v>
      </c>
      <c r="G12" s="10">
        <v>34569</v>
      </c>
      <c r="H12" s="10">
        <v>1141</v>
      </c>
      <c r="I12" s="10">
        <v>1260</v>
      </c>
      <c r="J12" s="9">
        <v>52</v>
      </c>
      <c r="K12" s="10">
        <v>1349</v>
      </c>
      <c r="L12" s="9">
        <v>4.5</v>
      </c>
      <c r="M12" s="11">
        <f t="shared" si="0"/>
        <v>131.09850107066381</v>
      </c>
      <c r="N12" s="1" t="s">
        <v>23</v>
      </c>
      <c r="O12" s="2"/>
    </row>
    <row r="13" spans="1:15" ht="15.75" x14ac:dyDescent="0.25">
      <c r="A13" s="1" t="s">
        <v>24</v>
      </c>
      <c r="B13" s="9">
        <v>217</v>
      </c>
      <c r="C13" s="10">
        <v>1627</v>
      </c>
      <c r="D13" s="10">
        <v>250733</v>
      </c>
      <c r="E13" s="10">
        <v>24743</v>
      </c>
      <c r="F13" s="10">
        <v>3666</v>
      </c>
      <c r="G13" s="10">
        <v>50267</v>
      </c>
      <c r="H13" s="10">
        <v>1735</v>
      </c>
      <c r="I13" s="10">
        <v>4368</v>
      </c>
      <c r="J13" s="9">
        <v>62</v>
      </c>
      <c r="K13" s="10">
        <v>1464</v>
      </c>
      <c r="L13" s="9">
        <v>5</v>
      </c>
      <c r="M13" s="11">
        <f t="shared" si="0"/>
        <v>164.30733944954127</v>
      </c>
      <c r="N13" s="1" t="s">
        <v>24</v>
      </c>
      <c r="O13" s="2"/>
    </row>
    <row r="14" spans="1:15" ht="15.75" x14ac:dyDescent="0.25">
      <c r="A14" s="1" t="s">
        <v>25</v>
      </c>
      <c r="B14" s="9">
        <v>91</v>
      </c>
      <c r="C14" s="10">
        <v>2307</v>
      </c>
      <c r="D14" s="10">
        <v>94680</v>
      </c>
      <c r="E14" s="10">
        <v>64869</v>
      </c>
      <c r="F14" s="10">
        <v>2022</v>
      </c>
      <c r="G14" s="10">
        <v>62812</v>
      </c>
      <c r="H14" s="10">
        <v>3159</v>
      </c>
      <c r="I14" s="10">
        <v>2401</v>
      </c>
      <c r="J14" s="9">
        <v>68</v>
      </c>
      <c r="K14" s="10">
        <v>2323</v>
      </c>
      <c r="L14" s="9">
        <v>5</v>
      </c>
      <c r="M14" s="11">
        <f t="shared" si="0"/>
        <v>39.598494353826851</v>
      </c>
      <c r="N14" s="1" t="s">
        <v>25</v>
      </c>
      <c r="O14" s="2"/>
    </row>
    <row r="15" spans="1:15" ht="15" x14ac:dyDescent="0.2">
      <c r="A15" s="2" t="s">
        <v>26</v>
      </c>
      <c r="B15" s="9"/>
      <c r="C15" s="9"/>
      <c r="D15" s="10"/>
      <c r="E15" s="10"/>
      <c r="F15" s="9"/>
      <c r="G15" s="10"/>
      <c r="H15" s="9"/>
      <c r="I15" s="9"/>
      <c r="J15" s="9"/>
      <c r="K15" s="9"/>
      <c r="L15" s="9"/>
      <c r="M15" s="11"/>
      <c r="N15" s="2" t="s">
        <v>26</v>
      </c>
      <c r="O15" s="2"/>
    </row>
    <row r="16" spans="1:15" ht="15.75" x14ac:dyDescent="0.25">
      <c r="A16" s="1" t="s">
        <v>27</v>
      </c>
      <c r="B16" s="9">
        <v>505</v>
      </c>
      <c r="C16" s="10">
        <v>2351</v>
      </c>
      <c r="D16" s="10">
        <v>333777</v>
      </c>
      <c r="E16" s="10">
        <v>281690</v>
      </c>
      <c r="F16" s="10">
        <v>5042</v>
      </c>
      <c r="G16" s="10">
        <v>251529</v>
      </c>
      <c r="H16" s="10">
        <v>5481</v>
      </c>
      <c r="I16" s="10">
        <v>1437</v>
      </c>
      <c r="J16" s="9">
        <v>470</v>
      </c>
      <c r="K16" s="10">
        <v>11816</v>
      </c>
      <c r="L16" s="9">
        <v>19</v>
      </c>
      <c r="M16" s="11">
        <f t="shared" ref="M16:M25" si="1">D16/(J16+K16)</f>
        <v>27.167263552010418</v>
      </c>
      <c r="N16" s="1" t="s">
        <v>27</v>
      </c>
      <c r="O16" s="2"/>
    </row>
    <row r="17" spans="1:15" ht="15.75" x14ac:dyDescent="0.25">
      <c r="A17" s="1" t="s">
        <v>28</v>
      </c>
      <c r="B17" s="9">
        <v>100</v>
      </c>
      <c r="C17" s="10">
        <v>1364</v>
      </c>
      <c r="D17" s="10">
        <v>115434</v>
      </c>
      <c r="E17" s="10">
        <v>28409</v>
      </c>
      <c r="F17" s="10">
        <v>3346</v>
      </c>
      <c r="G17" s="10">
        <v>58065</v>
      </c>
      <c r="H17" s="10">
        <v>3821</v>
      </c>
      <c r="I17" s="10">
        <v>1041</v>
      </c>
      <c r="J17" s="9">
        <v>31</v>
      </c>
      <c r="K17" s="10">
        <v>1476</v>
      </c>
      <c r="L17" s="9">
        <v>3</v>
      </c>
      <c r="M17" s="11">
        <f t="shared" si="1"/>
        <v>76.598540145985396</v>
      </c>
      <c r="N17" s="1" t="s">
        <v>28</v>
      </c>
      <c r="O17" s="2"/>
    </row>
    <row r="18" spans="1:15" ht="15.75" x14ac:dyDescent="0.25">
      <c r="A18" s="1" t="s">
        <v>29</v>
      </c>
      <c r="B18" s="9">
        <v>461</v>
      </c>
      <c r="C18" s="10">
        <v>2379</v>
      </c>
      <c r="D18" s="10">
        <v>304338</v>
      </c>
      <c r="E18" s="33">
        <v>183436</v>
      </c>
      <c r="F18" s="10">
        <v>5027</v>
      </c>
      <c r="G18" s="10">
        <v>156386</v>
      </c>
      <c r="H18" s="10">
        <v>4106</v>
      </c>
      <c r="I18" s="10">
        <v>4059</v>
      </c>
      <c r="J18" s="9">
        <v>250</v>
      </c>
      <c r="K18" s="10">
        <v>6962</v>
      </c>
      <c r="L18" s="9">
        <v>14.73</v>
      </c>
      <c r="M18" s="11">
        <f t="shared" si="1"/>
        <v>42.198835274542432</v>
      </c>
      <c r="N18" s="1" t="s">
        <v>29</v>
      </c>
      <c r="O18" s="2"/>
    </row>
    <row r="19" spans="1:15" ht="15.75" x14ac:dyDescent="0.25">
      <c r="A19" s="1" t="s">
        <v>30</v>
      </c>
      <c r="B19" s="9">
        <v>457</v>
      </c>
      <c r="C19" s="10">
        <v>2240</v>
      </c>
      <c r="D19" s="10">
        <v>295929</v>
      </c>
      <c r="E19" s="10">
        <v>138842</v>
      </c>
      <c r="F19" s="10">
        <v>5054</v>
      </c>
      <c r="G19" s="10">
        <v>145435</v>
      </c>
      <c r="H19" s="10">
        <v>4991</v>
      </c>
      <c r="I19" s="10">
        <v>3341</v>
      </c>
      <c r="J19" s="9">
        <v>177</v>
      </c>
      <c r="K19" s="10">
        <v>4604</v>
      </c>
      <c r="L19" s="9">
        <v>10</v>
      </c>
      <c r="M19" s="11">
        <f t="shared" si="1"/>
        <v>61.896883497176326</v>
      </c>
      <c r="N19" s="1" t="s">
        <v>30</v>
      </c>
      <c r="O19" s="2"/>
    </row>
    <row r="20" spans="1:15" ht="15.75" x14ac:dyDescent="0.25">
      <c r="A20" s="1" t="s">
        <v>31</v>
      </c>
      <c r="B20" s="9">
        <v>182</v>
      </c>
      <c r="C20" s="10">
        <v>1208</v>
      </c>
      <c r="D20" s="10">
        <v>99925</v>
      </c>
      <c r="E20" s="10">
        <v>67473</v>
      </c>
      <c r="F20" s="10">
        <v>1646</v>
      </c>
      <c r="G20" s="10">
        <v>63512</v>
      </c>
      <c r="H20" s="9">
        <v>810</v>
      </c>
      <c r="I20" s="10">
        <v>2081</v>
      </c>
      <c r="J20" s="9">
        <v>127</v>
      </c>
      <c r="K20" s="10">
        <v>3155</v>
      </c>
      <c r="L20" s="9">
        <v>5.5</v>
      </c>
      <c r="M20" s="11">
        <f t="shared" si="1"/>
        <v>30.446374162096284</v>
      </c>
      <c r="N20" s="1" t="s">
        <v>31</v>
      </c>
      <c r="O20" s="2"/>
    </row>
    <row r="21" spans="1:15" ht="15.75" x14ac:dyDescent="0.25">
      <c r="A21" s="1" t="s">
        <v>32</v>
      </c>
      <c r="B21" s="9">
        <v>671</v>
      </c>
      <c r="C21" s="10">
        <v>2240</v>
      </c>
      <c r="D21" s="10">
        <v>138375</v>
      </c>
      <c r="E21" s="10">
        <v>91641</v>
      </c>
      <c r="F21" s="10">
        <v>1769</v>
      </c>
      <c r="G21" s="10">
        <v>72390</v>
      </c>
      <c r="H21" s="9">
        <v>600</v>
      </c>
      <c r="I21" s="9">
        <v>595</v>
      </c>
      <c r="J21" s="9">
        <v>90</v>
      </c>
      <c r="K21" s="10">
        <v>3269</v>
      </c>
      <c r="L21" s="9">
        <v>6.5</v>
      </c>
      <c r="M21" s="11">
        <f t="shared" si="1"/>
        <v>41.195296219112834</v>
      </c>
      <c r="N21" s="1" t="s">
        <v>32</v>
      </c>
      <c r="O21" s="2"/>
    </row>
    <row r="22" spans="1:15" ht="16.5" thickBot="1" x14ac:dyDescent="0.3">
      <c r="A22" s="1" t="s">
        <v>33</v>
      </c>
      <c r="B22" s="12">
        <v>360</v>
      </c>
      <c r="C22" s="13">
        <v>2349</v>
      </c>
      <c r="D22" s="13">
        <v>135231</v>
      </c>
      <c r="E22" s="13">
        <v>110728</v>
      </c>
      <c r="F22" s="13">
        <v>1517</v>
      </c>
      <c r="G22" s="13">
        <v>85837</v>
      </c>
      <c r="H22" s="13">
        <v>2858</v>
      </c>
      <c r="I22" s="13">
        <v>7555</v>
      </c>
      <c r="J22" s="12">
        <v>169</v>
      </c>
      <c r="K22" s="13">
        <v>6233</v>
      </c>
      <c r="L22" s="12">
        <v>12</v>
      </c>
      <c r="M22" s="14">
        <f t="shared" si="1"/>
        <v>21.123242736644798</v>
      </c>
      <c r="N22" s="1" t="s">
        <v>33</v>
      </c>
      <c r="O22" s="2"/>
    </row>
    <row r="23" spans="1:15" ht="16.5" thickBot="1" x14ac:dyDescent="0.3">
      <c r="A23" s="15" t="s">
        <v>61</v>
      </c>
      <c r="B23" s="16">
        <f t="shared" ref="B23:L23" si="2">SUM(B6:B22)</f>
        <v>4019</v>
      </c>
      <c r="C23" s="16">
        <f t="shared" si="2"/>
        <v>27561</v>
      </c>
      <c r="D23" s="16">
        <f t="shared" si="2"/>
        <v>3323042</v>
      </c>
      <c r="E23" s="16">
        <f t="shared" si="2"/>
        <v>1340196</v>
      </c>
      <c r="F23" s="16">
        <f t="shared" si="2"/>
        <v>60009</v>
      </c>
      <c r="G23" s="16">
        <f t="shared" si="2"/>
        <v>1300358</v>
      </c>
      <c r="H23" s="16">
        <f t="shared" si="2"/>
        <v>46485</v>
      </c>
      <c r="I23" s="16">
        <f t="shared" si="2"/>
        <v>49287</v>
      </c>
      <c r="J23" s="16">
        <f t="shared" si="2"/>
        <v>1901.4</v>
      </c>
      <c r="K23" s="16">
        <f t="shared" si="2"/>
        <v>53309</v>
      </c>
      <c r="L23" s="17">
        <f t="shared" si="2"/>
        <v>113.23</v>
      </c>
      <c r="M23" s="18">
        <f t="shared" si="1"/>
        <v>60.18869633257502</v>
      </c>
      <c r="N23" s="19" t="s">
        <v>34</v>
      </c>
      <c r="O23" s="1"/>
    </row>
    <row r="24" spans="1:15" ht="15.75" x14ac:dyDescent="0.25">
      <c r="A24" s="1" t="s">
        <v>62</v>
      </c>
      <c r="B24" s="21">
        <f>SUM(B9,B10,B14,B15,B16,B18,B19,B20,B21,B22)</f>
        <v>3151</v>
      </c>
      <c r="C24" s="21">
        <f>SUM(C9,C10,C14,C16,C18,C19,C20,C21,C22)</f>
        <v>17564</v>
      </c>
      <c r="D24" s="21">
        <f>SUM(D9,D10,D14,D15,D15,D16,D18,D19,D20,D21,D22)</f>
        <v>1658111</v>
      </c>
      <c r="E24" s="21">
        <f t="shared" ref="E24:L24" si="3">SUM(E9,E10,E14,E15,E16,E18,E19,E20,E21,E22)</f>
        <v>1121847</v>
      </c>
      <c r="F24" s="21">
        <f t="shared" si="3"/>
        <v>26354</v>
      </c>
      <c r="G24" s="21">
        <f t="shared" si="3"/>
        <v>981175</v>
      </c>
      <c r="H24" s="21">
        <f t="shared" si="3"/>
        <v>24954</v>
      </c>
      <c r="I24" s="21">
        <f t="shared" si="3"/>
        <v>28523</v>
      </c>
      <c r="J24" s="21">
        <f t="shared" si="3"/>
        <v>1559.9</v>
      </c>
      <c r="K24" s="21">
        <f t="shared" si="3"/>
        <v>43919</v>
      </c>
      <c r="L24" s="20">
        <f t="shared" si="3"/>
        <v>84.23</v>
      </c>
      <c r="M24" s="22">
        <f t="shared" si="1"/>
        <v>36.458907317459307</v>
      </c>
      <c r="N24" s="1" t="s">
        <v>62</v>
      </c>
      <c r="O24" s="2"/>
    </row>
    <row r="25" spans="1:15" ht="15.75" x14ac:dyDescent="0.25">
      <c r="A25" s="1" t="s">
        <v>36</v>
      </c>
      <c r="B25" s="21">
        <v>179</v>
      </c>
      <c r="C25" s="20">
        <v>0</v>
      </c>
      <c r="D25" s="21">
        <v>27362</v>
      </c>
      <c r="E25" s="21"/>
      <c r="F25" s="21">
        <v>1169</v>
      </c>
      <c r="G25" s="21">
        <v>23660</v>
      </c>
      <c r="H25" s="21">
        <v>1035</v>
      </c>
      <c r="I25" s="20">
        <v>747</v>
      </c>
      <c r="J25" s="20">
        <v>29</v>
      </c>
      <c r="K25" s="20">
        <v>701</v>
      </c>
      <c r="L25" s="20">
        <v>2.16</v>
      </c>
      <c r="M25" s="34">
        <f t="shared" si="1"/>
        <v>37.482191780821921</v>
      </c>
      <c r="N25" s="1" t="s">
        <v>36</v>
      </c>
      <c r="O25" s="2"/>
    </row>
  </sheetData>
  <customSheetViews>
    <customSheetView guid="{F6F3343A-3EAF-4FE4-9EC1-9AFCDA7376E2}" scale="75" showRuler="0">
      <selection activeCell="I28" sqref="I28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26"/>
  <sheetViews>
    <sheetView zoomScale="75" zoomScaleNormal="75" workbookViewId="0">
      <selection activeCell="B10" sqref="B10:J10"/>
    </sheetView>
  </sheetViews>
  <sheetFormatPr baseColWidth="10" defaultRowHeight="12.75" x14ac:dyDescent="0.2"/>
  <cols>
    <col min="1" max="1" width="26.5703125" bestFit="1" customWidth="1"/>
    <col min="2" max="3" width="15.140625" bestFit="1" customWidth="1"/>
    <col min="4" max="4" width="13.85546875" bestFit="1" customWidth="1"/>
    <col min="5" max="5" width="11.7109375" bestFit="1" customWidth="1"/>
    <col min="6" max="6" width="13" bestFit="1" customWidth="1"/>
    <col min="7" max="8" width="11.5703125" bestFit="1" customWidth="1"/>
    <col min="9" max="9" width="11.7109375" bestFit="1" customWidth="1"/>
    <col min="10" max="10" width="10.7109375" bestFit="1" customWidth="1"/>
    <col min="11" max="11" width="11.140625" bestFit="1" customWidth="1"/>
    <col min="12" max="12" width="21.140625" bestFit="1" customWidth="1"/>
    <col min="13" max="13" width="26.5703125" bestFit="1" customWidth="1"/>
  </cols>
  <sheetData>
    <row r="1" spans="1:13" ht="15.75" x14ac:dyDescent="0.25">
      <c r="A1" s="359" t="s">
        <v>47</v>
      </c>
      <c r="B1" s="359"/>
      <c r="C1" s="359"/>
      <c r="D1" s="359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5"/>
      <c r="B3" s="31">
        <v>1</v>
      </c>
      <c r="C3" s="31">
        <v>2</v>
      </c>
      <c r="D3" s="31">
        <v>3</v>
      </c>
      <c r="E3" s="31">
        <v>4</v>
      </c>
      <c r="F3" s="31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  <c r="L3" s="32" t="s">
        <v>1</v>
      </c>
      <c r="M3" s="8"/>
    </row>
    <row r="4" spans="1:13" ht="78.75" x14ac:dyDescent="0.25">
      <c r="A4" s="5"/>
      <c r="B4" s="6" t="s">
        <v>39</v>
      </c>
      <c r="C4" s="6" t="s">
        <v>40</v>
      </c>
      <c r="D4" s="6" t="s">
        <v>2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3</v>
      </c>
      <c r="J4" s="6" t="s">
        <v>4</v>
      </c>
      <c r="K4" s="6" t="s">
        <v>5</v>
      </c>
      <c r="L4" s="7" t="s">
        <v>6</v>
      </c>
      <c r="M4" s="8"/>
    </row>
    <row r="5" spans="1:13" ht="30" x14ac:dyDescent="0.25">
      <c r="A5" s="5"/>
      <c r="B5" s="7" t="s">
        <v>48</v>
      </c>
      <c r="C5" s="7" t="s">
        <v>49</v>
      </c>
      <c r="D5" s="7" t="s">
        <v>50</v>
      </c>
      <c r="E5" s="7" t="s">
        <v>51</v>
      </c>
      <c r="F5" s="7" t="s">
        <v>52</v>
      </c>
      <c r="G5" s="7" t="s">
        <v>53</v>
      </c>
      <c r="H5" s="7" t="s">
        <v>54</v>
      </c>
      <c r="I5" s="7" t="s">
        <v>55</v>
      </c>
      <c r="J5" s="7" t="s">
        <v>56</v>
      </c>
      <c r="K5" s="7" t="s">
        <v>57</v>
      </c>
      <c r="L5" s="7" t="s">
        <v>16</v>
      </c>
      <c r="M5" s="8"/>
    </row>
    <row r="6" spans="1:13" ht="15.75" x14ac:dyDescent="0.25">
      <c r="A6" s="1" t="s">
        <v>17</v>
      </c>
      <c r="B6" s="9">
        <v>112</v>
      </c>
      <c r="C6" s="10">
        <v>1219</v>
      </c>
      <c r="D6" s="10">
        <v>249856</v>
      </c>
      <c r="E6" s="10">
        <v>5360</v>
      </c>
      <c r="F6" s="10">
        <v>42286</v>
      </c>
      <c r="G6" s="10">
        <v>2257</v>
      </c>
      <c r="H6" s="10">
        <v>1515</v>
      </c>
      <c r="I6" s="9">
        <v>49</v>
      </c>
      <c r="J6" s="10">
        <v>1126</v>
      </c>
      <c r="K6" s="9">
        <v>4</v>
      </c>
      <c r="L6" s="11">
        <f t="shared" ref="L6:L12" si="0">D6/(I6+J6)</f>
        <v>212.64340425531915</v>
      </c>
      <c r="M6" s="1" t="s">
        <v>17</v>
      </c>
    </row>
    <row r="7" spans="1:13" ht="15.75" x14ac:dyDescent="0.25">
      <c r="A7" s="1" t="s">
        <v>18</v>
      </c>
      <c r="B7" s="9">
        <v>67</v>
      </c>
      <c r="C7" s="10">
        <v>1145</v>
      </c>
      <c r="D7" s="10">
        <v>134536</v>
      </c>
      <c r="E7" s="10">
        <v>2824</v>
      </c>
      <c r="F7" s="10">
        <v>33259</v>
      </c>
      <c r="G7" s="10">
        <v>1014</v>
      </c>
      <c r="H7" s="9">
        <v>335</v>
      </c>
      <c r="I7" s="9">
        <v>28</v>
      </c>
      <c r="J7" s="9">
        <v>836</v>
      </c>
      <c r="K7" s="9">
        <v>4.5</v>
      </c>
      <c r="L7" s="11">
        <f t="shared" si="0"/>
        <v>155.71296296296296</v>
      </c>
      <c r="M7" s="1" t="s">
        <v>18</v>
      </c>
    </row>
    <row r="8" spans="1:13" ht="15.75" x14ac:dyDescent="0.25">
      <c r="A8" s="1" t="s">
        <v>19</v>
      </c>
      <c r="B8" s="9">
        <v>82</v>
      </c>
      <c r="C8" s="10">
        <v>1219</v>
      </c>
      <c r="D8" s="10">
        <v>108792</v>
      </c>
      <c r="E8" s="10">
        <v>2056</v>
      </c>
      <c r="F8" s="10">
        <v>40705</v>
      </c>
      <c r="G8" s="10">
        <v>583</v>
      </c>
      <c r="H8" s="10">
        <v>4426</v>
      </c>
      <c r="I8" s="9">
        <v>31</v>
      </c>
      <c r="J8" s="10">
        <v>866</v>
      </c>
      <c r="K8" s="9">
        <v>3</v>
      </c>
      <c r="L8" s="11">
        <f t="shared" si="0"/>
        <v>121.28428093645485</v>
      </c>
      <c r="M8" s="1" t="s">
        <v>19</v>
      </c>
    </row>
    <row r="9" spans="1:13" ht="15.75" x14ac:dyDescent="0.25">
      <c r="A9" s="1" t="s">
        <v>20</v>
      </c>
      <c r="B9" s="9">
        <v>286</v>
      </c>
      <c r="C9" s="10">
        <v>1194</v>
      </c>
      <c r="D9" s="10">
        <v>202580</v>
      </c>
      <c r="E9" s="10">
        <v>3507</v>
      </c>
      <c r="F9" s="10">
        <v>80333</v>
      </c>
      <c r="G9" s="10">
        <v>1627</v>
      </c>
      <c r="H9" s="10">
        <v>2060</v>
      </c>
      <c r="I9" s="9">
        <v>124</v>
      </c>
      <c r="J9" s="10">
        <v>3071</v>
      </c>
      <c r="K9" s="9">
        <v>7</v>
      </c>
      <c r="L9" s="11">
        <f t="shared" si="0"/>
        <v>63.405320813771517</v>
      </c>
      <c r="M9" s="1" t="s">
        <v>20</v>
      </c>
    </row>
    <row r="10" spans="1:13" ht="15.75" x14ac:dyDescent="0.25">
      <c r="A10" s="1" t="s">
        <v>21</v>
      </c>
      <c r="B10" s="10">
        <v>327</v>
      </c>
      <c r="C10" s="10">
        <v>1195</v>
      </c>
      <c r="D10" s="10">
        <v>101401</v>
      </c>
      <c r="E10" s="10">
        <v>1796</v>
      </c>
      <c r="F10" s="10">
        <v>49056</v>
      </c>
      <c r="G10" s="10">
        <v>1754</v>
      </c>
      <c r="H10" s="10">
        <v>3825</v>
      </c>
      <c r="I10" s="10"/>
      <c r="J10" s="10">
        <v>3894</v>
      </c>
      <c r="K10" s="9">
        <v>4.5</v>
      </c>
      <c r="L10" s="11">
        <f t="shared" si="0"/>
        <v>26.040318438623522</v>
      </c>
      <c r="M10" s="1" t="s">
        <v>21</v>
      </c>
    </row>
    <row r="11" spans="1:13" ht="15.75" x14ac:dyDescent="0.25">
      <c r="A11" s="1" t="s">
        <v>22</v>
      </c>
      <c r="B11" s="10">
        <v>141</v>
      </c>
      <c r="C11" s="10">
        <v>1974</v>
      </c>
      <c r="D11" s="10">
        <v>193556</v>
      </c>
      <c r="E11" s="10">
        <v>4606</v>
      </c>
      <c r="F11" s="10">
        <v>47334</v>
      </c>
      <c r="G11" s="10">
        <v>6979</v>
      </c>
      <c r="H11" s="10">
        <v>2918</v>
      </c>
      <c r="I11" s="9">
        <v>66</v>
      </c>
      <c r="J11" s="10">
        <v>1605</v>
      </c>
      <c r="K11" s="9">
        <v>5</v>
      </c>
      <c r="L11" s="11">
        <f t="shared" si="0"/>
        <v>115.83243566726512</v>
      </c>
      <c r="M11" s="1" t="s">
        <v>22</v>
      </c>
    </row>
    <row r="12" spans="1:13" ht="15.75" x14ac:dyDescent="0.25">
      <c r="A12" s="1" t="s">
        <v>23</v>
      </c>
      <c r="B12" s="10">
        <v>96</v>
      </c>
      <c r="C12" s="10">
        <v>1172</v>
      </c>
      <c r="D12" s="10">
        <v>124148</v>
      </c>
      <c r="E12" s="10">
        <v>2569</v>
      </c>
      <c r="F12" s="10">
        <v>28113</v>
      </c>
      <c r="G12" s="9"/>
      <c r="H12" s="9">
        <v>672</v>
      </c>
      <c r="I12" s="9">
        <v>52</v>
      </c>
      <c r="J12" s="10">
        <v>1177</v>
      </c>
      <c r="K12" s="9">
        <v>3.5</v>
      </c>
      <c r="L12" s="11">
        <f t="shared" si="0"/>
        <v>101.01545972335232</v>
      </c>
      <c r="M12" s="1" t="s">
        <v>23</v>
      </c>
    </row>
    <row r="13" spans="1:13" ht="15.75" x14ac:dyDescent="0.25">
      <c r="A13" s="1" t="s">
        <v>24</v>
      </c>
      <c r="B13" s="9">
        <v>204</v>
      </c>
      <c r="C13" s="10">
        <v>1518</v>
      </c>
      <c r="D13" s="10">
        <v>175942</v>
      </c>
      <c r="E13" s="10">
        <v>3060</v>
      </c>
      <c r="F13" s="10">
        <v>44331</v>
      </c>
      <c r="G13" s="10">
        <v>2194</v>
      </c>
      <c r="H13" s="10">
        <v>3474</v>
      </c>
      <c r="I13" s="9">
        <v>54</v>
      </c>
      <c r="J13" s="10">
        <v>1202</v>
      </c>
      <c r="K13" s="9">
        <v>5</v>
      </c>
      <c r="L13" s="11">
        <v>163.12</v>
      </c>
      <c r="M13" s="1" t="s">
        <v>24</v>
      </c>
    </row>
    <row r="14" spans="1:13" ht="15.75" x14ac:dyDescent="0.25">
      <c r="A14" s="1" t="s">
        <v>25</v>
      </c>
      <c r="B14" s="10">
        <v>95</v>
      </c>
      <c r="C14" s="10">
        <v>1932</v>
      </c>
      <c r="D14" s="10">
        <v>115148</v>
      </c>
      <c r="E14" s="10">
        <v>2579</v>
      </c>
      <c r="F14" s="10">
        <v>59843</v>
      </c>
      <c r="G14" s="10">
        <v>3444</v>
      </c>
      <c r="H14" s="10">
        <v>1818</v>
      </c>
      <c r="I14" s="9">
        <v>65</v>
      </c>
      <c r="J14" s="10">
        <v>2219</v>
      </c>
      <c r="K14" s="9">
        <v>5</v>
      </c>
      <c r="L14" s="11">
        <f>D14/(I14+J14)</f>
        <v>50.415061295971981</v>
      </c>
      <c r="M14" s="1" t="s">
        <v>25</v>
      </c>
    </row>
    <row r="15" spans="1:13" ht="15" x14ac:dyDescent="0.2">
      <c r="A15" s="2" t="s">
        <v>26</v>
      </c>
      <c r="B15" s="9"/>
      <c r="C15" s="9"/>
      <c r="D15" s="10"/>
      <c r="E15" s="9"/>
      <c r="F15" s="9"/>
      <c r="G15" s="10"/>
      <c r="H15" s="9"/>
      <c r="I15" s="9"/>
      <c r="J15" s="9"/>
      <c r="K15" s="9"/>
      <c r="L15" s="11"/>
      <c r="M15" s="2" t="s">
        <v>26</v>
      </c>
    </row>
    <row r="16" spans="1:13" ht="15.75" x14ac:dyDescent="0.25">
      <c r="A16" s="1" t="s">
        <v>27</v>
      </c>
      <c r="B16" s="10">
        <v>707</v>
      </c>
      <c r="C16" s="10">
        <v>2240</v>
      </c>
      <c r="D16" s="10">
        <v>419015</v>
      </c>
      <c r="E16" s="10">
        <v>6045</v>
      </c>
      <c r="F16" s="10">
        <v>250628</v>
      </c>
      <c r="G16" s="10">
        <v>5792</v>
      </c>
      <c r="H16" s="9">
        <v>836</v>
      </c>
      <c r="I16" s="9">
        <v>470</v>
      </c>
      <c r="J16" s="10">
        <v>11389</v>
      </c>
      <c r="K16" s="9">
        <v>19</v>
      </c>
      <c r="L16" s="11">
        <f t="shared" ref="L16:L26" si="1">D16/(I16+J16)</f>
        <v>35.333080360907324</v>
      </c>
      <c r="M16" s="1" t="s">
        <v>27</v>
      </c>
    </row>
    <row r="17" spans="1:13" ht="15.75" x14ac:dyDescent="0.25">
      <c r="A17" s="1" t="s">
        <v>28</v>
      </c>
      <c r="B17" s="10">
        <v>114</v>
      </c>
      <c r="C17" s="10">
        <v>1364</v>
      </c>
      <c r="D17" s="10">
        <v>107705</v>
      </c>
      <c r="E17" s="10">
        <v>3006</v>
      </c>
      <c r="F17" s="10">
        <v>48768</v>
      </c>
      <c r="G17" s="10">
        <v>2687</v>
      </c>
      <c r="H17" s="10">
        <v>915</v>
      </c>
      <c r="I17" s="9">
        <v>22</v>
      </c>
      <c r="J17" s="10">
        <v>1335</v>
      </c>
      <c r="K17" s="9">
        <v>3</v>
      </c>
      <c r="L17" s="11">
        <f t="shared" si="1"/>
        <v>79.369933677229184</v>
      </c>
      <c r="M17" s="1" t="s">
        <v>28</v>
      </c>
    </row>
    <row r="18" spans="1:13" ht="15.75" x14ac:dyDescent="0.25">
      <c r="A18" s="1" t="s">
        <v>29</v>
      </c>
      <c r="B18" s="10">
        <v>490</v>
      </c>
      <c r="C18" s="10">
        <v>2260</v>
      </c>
      <c r="D18" s="10">
        <v>310454</v>
      </c>
      <c r="E18" s="10">
        <v>5433</v>
      </c>
      <c r="F18" s="10">
        <v>151016</v>
      </c>
      <c r="G18" s="10">
        <v>3175</v>
      </c>
      <c r="H18" s="10">
        <v>3908</v>
      </c>
      <c r="I18" s="9">
        <v>254</v>
      </c>
      <c r="J18" s="10">
        <v>6595</v>
      </c>
      <c r="K18" s="9">
        <v>15.05</v>
      </c>
      <c r="L18" s="11">
        <f t="shared" si="1"/>
        <v>45.328369104978826</v>
      </c>
      <c r="M18" s="1" t="s">
        <v>29</v>
      </c>
    </row>
    <row r="19" spans="1:13" ht="15.75" x14ac:dyDescent="0.25">
      <c r="A19" s="1" t="s">
        <v>30</v>
      </c>
      <c r="B19" s="9">
        <v>460</v>
      </c>
      <c r="C19" s="10">
        <v>2240</v>
      </c>
      <c r="D19" s="10">
        <v>317689</v>
      </c>
      <c r="E19" s="10">
        <v>4720</v>
      </c>
      <c r="F19" s="10">
        <v>130368</v>
      </c>
      <c r="G19" s="10">
        <v>3809</v>
      </c>
      <c r="H19" s="10">
        <v>2948</v>
      </c>
      <c r="I19" s="9">
        <v>169</v>
      </c>
      <c r="J19" s="10">
        <v>4435</v>
      </c>
      <c r="K19" s="9">
        <v>10.5</v>
      </c>
      <c r="L19" s="11">
        <f t="shared" si="1"/>
        <v>69.002823631624679</v>
      </c>
      <c r="M19" s="1" t="s">
        <v>30</v>
      </c>
    </row>
    <row r="20" spans="1:13" ht="15.75" x14ac:dyDescent="0.25">
      <c r="A20" s="1" t="s">
        <v>31</v>
      </c>
      <c r="B20" s="9">
        <v>192</v>
      </c>
      <c r="C20" s="10">
        <v>1205</v>
      </c>
      <c r="D20" s="10">
        <v>132435</v>
      </c>
      <c r="E20" s="10">
        <v>2258</v>
      </c>
      <c r="F20" s="10">
        <v>61072</v>
      </c>
      <c r="G20" s="9">
        <v>947</v>
      </c>
      <c r="H20" s="10">
        <v>2668</v>
      </c>
      <c r="I20" s="9">
        <v>123</v>
      </c>
      <c r="J20" s="10">
        <v>3032</v>
      </c>
      <c r="K20" s="9">
        <v>5.5</v>
      </c>
      <c r="L20" s="11">
        <f t="shared" si="1"/>
        <v>41.97622820919176</v>
      </c>
      <c r="M20" s="1" t="s">
        <v>31</v>
      </c>
    </row>
    <row r="21" spans="1:13" ht="15.75" x14ac:dyDescent="0.25">
      <c r="A21" s="1" t="s">
        <v>32</v>
      </c>
      <c r="B21" s="9">
        <v>727</v>
      </c>
      <c r="C21" s="10">
        <v>1044</v>
      </c>
      <c r="D21" s="10">
        <v>162757</v>
      </c>
      <c r="E21" s="9"/>
      <c r="F21" s="10">
        <v>74507</v>
      </c>
      <c r="G21" s="9">
        <v>584</v>
      </c>
      <c r="H21" s="9">
        <v>351</v>
      </c>
      <c r="I21" s="9">
        <v>90</v>
      </c>
      <c r="J21" s="10">
        <v>3483</v>
      </c>
      <c r="K21" s="9">
        <v>6.5</v>
      </c>
      <c r="L21" s="11">
        <f t="shared" si="1"/>
        <v>45.551917156451161</v>
      </c>
      <c r="M21" s="1" t="s">
        <v>32</v>
      </c>
    </row>
    <row r="22" spans="1:13" ht="16.5" thickBot="1" x14ac:dyDescent="0.3">
      <c r="A22" s="1" t="s">
        <v>33</v>
      </c>
      <c r="B22" s="12">
        <v>315</v>
      </c>
      <c r="C22" s="13">
        <v>1921</v>
      </c>
      <c r="D22" s="13">
        <v>211214</v>
      </c>
      <c r="E22" s="13">
        <v>5098</v>
      </c>
      <c r="F22" s="13">
        <v>87010</v>
      </c>
      <c r="G22" s="13">
        <v>2612</v>
      </c>
      <c r="H22" s="13">
        <v>6213</v>
      </c>
      <c r="I22" s="12">
        <v>165</v>
      </c>
      <c r="J22" s="13">
        <v>5828</v>
      </c>
      <c r="K22" s="12">
        <v>11.9</v>
      </c>
      <c r="L22" s="14">
        <f t="shared" si="1"/>
        <v>35.243450692474553</v>
      </c>
      <c r="M22" s="1" t="s">
        <v>33</v>
      </c>
    </row>
    <row r="23" spans="1:13" ht="16.5" thickBot="1" x14ac:dyDescent="0.3">
      <c r="A23" s="15" t="s">
        <v>34</v>
      </c>
      <c r="B23" s="16">
        <f t="shared" ref="B23:K23" si="2">SUM(B6:B22)</f>
        <v>4415</v>
      </c>
      <c r="C23" s="16">
        <f t="shared" si="2"/>
        <v>24842</v>
      </c>
      <c r="D23" s="16">
        <f t="shared" si="2"/>
        <v>3067228</v>
      </c>
      <c r="E23" s="16">
        <f t="shared" si="2"/>
        <v>54917</v>
      </c>
      <c r="F23" s="16">
        <f t="shared" si="2"/>
        <v>1228629</v>
      </c>
      <c r="G23" s="16">
        <f t="shared" si="2"/>
        <v>39458</v>
      </c>
      <c r="H23" s="16">
        <f t="shared" si="2"/>
        <v>38882</v>
      </c>
      <c r="I23" s="16">
        <f t="shared" si="2"/>
        <v>1762</v>
      </c>
      <c r="J23" s="16">
        <f t="shared" si="2"/>
        <v>52093</v>
      </c>
      <c r="K23" s="17">
        <f t="shared" si="2"/>
        <v>112.95</v>
      </c>
      <c r="L23" s="18">
        <f t="shared" si="1"/>
        <v>56.953449076223194</v>
      </c>
      <c r="M23" s="19" t="s">
        <v>34</v>
      </c>
    </row>
    <row r="24" spans="1:13" ht="15.75" x14ac:dyDescent="0.25">
      <c r="A24" s="1" t="s">
        <v>35</v>
      </c>
      <c r="B24" s="20"/>
      <c r="C24" s="20"/>
      <c r="D24" s="21">
        <f>SUM(D9,D10,D14,D15,D16,D18,D19,D20,D21,D22)</f>
        <v>1972693</v>
      </c>
      <c r="E24" s="20"/>
      <c r="F24" s="20"/>
      <c r="G24" s="20"/>
      <c r="H24" s="20"/>
      <c r="I24" s="21">
        <f>SUM(I9,I10,I14,I15,I16,I18,I19,I20,I21,I22)</f>
        <v>1460</v>
      </c>
      <c r="J24" s="21">
        <f>SUM(J9,J10,J14,J15,J16,J18,J19,J20,J21,J22)</f>
        <v>43946</v>
      </c>
      <c r="K24" s="20"/>
      <c r="L24" s="22">
        <f t="shared" si="1"/>
        <v>43.445645949874468</v>
      </c>
      <c r="M24" s="1" t="s">
        <v>35</v>
      </c>
    </row>
    <row r="25" spans="1:13" ht="15.75" x14ac:dyDescent="0.25">
      <c r="A25" s="23" t="s">
        <v>36</v>
      </c>
      <c r="B25" s="25">
        <v>86</v>
      </c>
      <c r="C25" s="25">
        <v>0</v>
      </c>
      <c r="D25" s="25">
        <v>24418</v>
      </c>
      <c r="E25" s="25">
        <v>839</v>
      </c>
      <c r="F25" s="25">
        <v>30107</v>
      </c>
      <c r="G25" s="25">
        <v>0</v>
      </c>
      <c r="H25" s="25">
        <v>0</v>
      </c>
      <c r="I25" s="25"/>
      <c r="J25" s="25">
        <v>1019</v>
      </c>
      <c r="K25" s="30">
        <v>2</v>
      </c>
      <c r="L25" s="22">
        <f t="shared" si="1"/>
        <v>23.962708537782138</v>
      </c>
      <c r="M25" s="23" t="s">
        <v>36</v>
      </c>
    </row>
    <row r="26" spans="1:13" ht="15.75" x14ac:dyDescent="0.25">
      <c r="A26" s="23" t="s">
        <v>38</v>
      </c>
      <c r="B26" s="25">
        <v>256</v>
      </c>
      <c r="C26" s="25">
        <v>0</v>
      </c>
      <c r="D26" s="25">
        <v>36973</v>
      </c>
      <c r="E26" s="25">
        <v>1095</v>
      </c>
      <c r="F26" s="25">
        <v>24755</v>
      </c>
      <c r="G26" s="25">
        <v>417</v>
      </c>
      <c r="H26" s="25">
        <v>643</v>
      </c>
      <c r="I26" s="25"/>
      <c r="J26" s="25">
        <v>1437</v>
      </c>
      <c r="K26" s="30">
        <v>2.5</v>
      </c>
      <c r="L26" s="22">
        <f t="shared" si="1"/>
        <v>25.72929714683368</v>
      </c>
      <c r="M26" s="23" t="s">
        <v>38</v>
      </c>
    </row>
  </sheetData>
  <customSheetViews>
    <customSheetView guid="{F6F3343A-3EAF-4FE4-9EC1-9AFCDA7376E2}" scale="75" showRuler="0">
      <selection activeCell="B10" sqref="B10:J10"/>
      <pageMargins left="0.39370078740157483" right="0.39370078740157483" top="0.39370078740157483" bottom="0.39370078740157483" header="0.51181102362204722" footer="0.51181102362204722"/>
      <printOptions gridLines="1"/>
      <pageSetup paperSize="9" scale="75" orientation="landscape" r:id="rId1"/>
      <headerFooter alignWithMargins="0"/>
    </customSheetView>
  </customSheetViews>
  <mergeCells count="1">
    <mergeCell ref="A1:D1"/>
  </mergeCells>
  <phoneticPr fontId="0" type="noConversion"/>
  <printOptions gridLines="1"/>
  <pageMargins left="0.39370078740157483" right="0.39370078740157483" top="0.39370078740157483" bottom="0.39370078740157483" header="0.51181102362204722" footer="0.51181102362204722"/>
  <pageSetup paperSize="9" scale="75" orientation="landscape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M26"/>
  <sheetViews>
    <sheetView zoomScale="75" zoomScaleNormal="75" workbookViewId="0">
      <selection activeCell="G15" sqref="G15"/>
    </sheetView>
  </sheetViews>
  <sheetFormatPr baseColWidth="10" defaultRowHeight="12.75" x14ac:dyDescent="0.2"/>
  <cols>
    <col min="1" max="1" width="26.5703125" bestFit="1" customWidth="1"/>
    <col min="2" max="4" width="15.140625" bestFit="1" customWidth="1"/>
    <col min="5" max="5" width="11.7109375" bestFit="1" customWidth="1"/>
    <col min="6" max="6" width="12.5703125" bestFit="1" customWidth="1"/>
    <col min="7" max="7" width="11.5703125" bestFit="1" customWidth="1"/>
    <col min="8" max="8" width="12.140625" bestFit="1" customWidth="1"/>
    <col min="9" max="9" width="11.7109375" bestFit="1" customWidth="1"/>
    <col min="10" max="10" width="10.7109375" bestFit="1" customWidth="1"/>
    <col min="11" max="11" width="11.140625" bestFit="1" customWidth="1"/>
    <col min="12" max="12" width="21.140625" bestFit="1" customWidth="1"/>
    <col min="13" max="13" width="26.5703125" bestFit="1" customWidth="1"/>
  </cols>
  <sheetData>
    <row r="1" spans="1:13" ht="15.75" x14ac:dyDescent="0.25">
      <c r="A1" s="359" t="s">
        <v>45</v>
      </c>
      <c r="B1" s="359"/>
      <c r="C1" s="359"/>
      <c r="D1" s="359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1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4" t="s">
        <v>1</v>
      </c>
      <c r="M3" s="2"/>
    </row>
    <row r="4" spans="1:13" ht="76.5" x14ac:dyDescent="0.25">
      <c r="A4" s="5"/>
      <c r="B4" s="6" t="s">
        <v>39</v>
      </c>
      <c r="C4" s="6" t="s">
        <v>40</v>
      </c>
      <c r="D4" s="6" t="s">
        <v>2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3</v>
      </c>
      <c r="J4" s="6" t="s">
        <v>4</v>
      </c>
      <c r="K4" s="6" t="s">
        <v>5</v>
      </c>
      <c r="L4" s="7" t="s">
        <v>6</v>
      </c>
      <c r="M4" s="8"/>
    </row>
    <row r="5" spans="1:13" ht="30" x14ac:dyDescent="0.25">
      <c r="A5" s="5"/>
      <c r="B5" s="7" t="s">
        <v>46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/>
      <c r="J5" s="7" t="s">
        <v>14</v>
      </c>
      <c r="K5" s="7" t="s">
        <v>15</v>
      </c>
      <c r="L5" s="7" t="s">
        <v>16</v>
      </c>
      <c r="M5" s="8"/>
    </row>
    <row r="6" spans="1:13" ht="15.75" x14ac:dyDescent="0.25">
      <c r="A6" s="1" t="s">
        <v>17</v>
      </c>
      <c r="B6" s="9">
        <v>142</v>
      </c>
      <c r="C6" s="10">
        <v>1172</v>
      </c>
      <c r="D6" s="10">
        <v>191965</v>
      </c>
      <c r="E6" s="10">
        <v>4314</v>
      </c>
      <c r="F6" s="10">
        <v>35229</v>
      </c>
      <c r="G6" s="10">
        <v>2397</v>
      </c>
      <c r="H6" s="10">
        <v>1160</v>
      </c>
      <c r="I6" s="9">
        <v>49</v>
      </c>
      <c r="J6" s="10">
        <v>1007</v>
      </c>
      <c r="K6" s="9">
        <v>4</v>
      </c>
      <c r="L6" s="11">
        <f t="shared" ref="L6:L12" si="0">D6/(I6+J6)</f>
        <v>181.78503787878788</v>
      </c>
      <c r="M6" s="1" t="s">
        <v>17</v>
      </c>
    </row>
    <row r="7" spans="1:13" ht="15.75" x14ac:dyDescent="0.25">
      <c r="A7" s="1" t="s">
        <v>18</v>
      </c>
      <c r="B7" s="9">
        <v>68</v>
      </c>
      <c r="C7" s="10">
        <v>1145</v>
      </c>
      <c r="D7" s="10">
        <v>165355</v>
      </c>
      <c r="E7" s="10">
        <v>3834</v>
      </c>
      <c r="F7" s="10">
        <v>30796</v>
      </c>
      <c r="G7" s="10">
        <v>2489</v>
      </c>
      <c r="H7" s="9">
        <v>335</v>
      </c>
      <c r="I7" s="9">
        <v>26</v>
      </c>
      <c r="J7" s="9">
        <v>698</v>
      </c>
      <c r="K7" s="9">
        <v>3.5</v>
      </c>
      <c r="L7" s="11">
        <f t="shared" si="0"/>
        <v>228.39088397790056</v>
      </c>
      <c r="M7" s="1" t="s">
        <v>18</v>
      </c>
    </row>
    <row r="8" spans="1:13" ht="15.75" x14ac:dyDescent="0.25">
      <c r="A8" s="1" t="s">
        <v>19</v>
      </c>
      <c r="B8" s="9">
        <v>78</v>
      </c>
      <c r="C8" s="10">
        <v>1170</v>
      </c>
      <c r="D8" s="10">
        <v>103399</v>
      </c>
      <c r="E8" s="10">
        <v>4277</v>
      </c>
      <c r="F8" s="10">
        <v>21673</v>
      </c>
      <c r="G8" s="10">
        <v>602</v>
      </c>
      <c r="H8" s="10">
        <v>2751</v>
      </c>
      <c r="I8" s="9">
        <v>28</v>
      </c>
      <c r="J8" s="10">
        <v>699</v>
      </c>
      <c r="K8" s="9">
        <v>3</v>
      </c>
      <c r="L8" s="11">
        <f t="shared" si="0"/>
        <v>142.22696011004126</v>
      </c>
      <c r="M8" s="1" t="s">
        <v>19</v>
      </c>
    </row>
    <row r="9" spans="1:13" ht="15.75" x14ac:dyDescent="0.25">
      <c r="A9" s="1" t="s">
        <v>20</v>
      </c>
      <c r="B9" s="9">
        <v>215</v>
      </c>
      <c r="C9" s="10">
        <v>1168</v>
      </c>
      <c r="D9" s="10">
        <v>218003</v>
      </c>
      <c r="E9" s="10">
        <v>4206</v>
      </c>
      <c r="F9" s="10">
        <v>73537</v>
      </c>
      <c r="G9" s="10">
        <v>1490</v>
      </c>
      <c r="H9" s="10">
        <v>1164</v>
      </c>
      <c r="I9" s="9">
        <v>122</v>
      </c>
      <c r="J9" s="10">
        <v>3023</v>
      </c>
      <c r="K9" s="9">
        <v>7</v>
      </c>
      <c r="L9" s="11">
        <f t="shared" si="0"/>
        <v>69.317329093799685</v>
      </c>
      <c r="M9" s="1" t="s">
        <v>20</v>
      </c>
    </row>
    <row r="10" spans="1:13" ht="15.75" x14ac:dyDescent="0.25">
      <c r="A10" s="1" t="s">
        <v>21</v>
      </c>
      <c r="B10" s="28" t="s">
        <v>37</v>
      </c>
      <c r="C10" s="10">
        <v>1176</v>
      </c>
      <c r="D10" s="10">
        <v>115386</v>
      </c>
      <c r="E10" s="10">
        <v>1834</v>
      </c>
      <c r="F10" s="10">
        <v>46008</v>
      </c>
      <c r="G10" s="10">
        <v>1025</v>
      </c>
      <c r="H10" s="10">
        <v>2600</v>
      </c>
      <c r="I10" s="10"/>
      <c r="J10" s="10">
        <v>2766</v>
      </c>
      <c r="K10" s="9">
        <v>4.5</v>
      </c>
      <c r="L10" s="11">
        <f t="shared" si="0"/>
        <v>41.715835140997832</v>
      </c>
      <c r="M10" s="1" t="s">
        <v>21</v>
      </c>
    </row>
    <row r="11" spans="1:13" ht="15.75" x14ac:dyDescent="0.25">
      <c r="A11" s="1" t="s">
        <v>22</v>
      </c>
      <c r="B11" s="9">
        <v>80</v>
      </c>
      <c r="C11" s="10">
        <v>1850</v>
      </c>
      <c r="D11" s="10">
        <v>404338</v>
      </c>
      <c r="E11" s="10">
        <v>4584</v>
      </c>
      <c r="F11" s="10">
        <v>42243</v>
      </c>
      <c r="G11" s="10">
        <v>4878</v>
      </c>
      <c r="H11" s="10">
        <v>2943</v>
      </c>
      <c r="I11" s="9">
        <v>54</v>
      </c>
      <c r="J11" s="10">
        <v>1683</v>
      </c>
      <c r="K11" s="9">
        <v>5</v>
      </c>
      <c r="L11" s="11">
        <f t="shared" si="0"/>
        <v>232.77950489349453</v>
      </c>
      <c r="M11" s="1" t="s">
        <v>22</v>
      </c>
    </row>
    <row r="12" spans="1:13" ht="15.75" x14ac:dyDescent="0.25">
      <c r="A12" s="1" t="s">
        <v>23</v>
      </c>
      <c r="B12" s="9">
        <v>88</v>
      </c>
      <c r="C12" s="10">
        <v>1172</v>
      </c>
      <c r="D12" s="10">
        <v>150114</v>
      </c>
      <c r="E12" s="10">
        <v>2720</v>
      </c>
      <c r="F12" s="10">
        <v>27878</v>
      </c>
      <c r="G12" s="10">
        <v>2421</v>
      </c>
      <c r="H12" s="10">
        <v>1013</v>
      </c>
      <c r="I12" s="9">
        <v>49</v>
      </c>
      <c r="J12" s="9">
        <v>973</v>
      </c>
      <c r="K12" s="9">
        <v>3</v>
      </c>
      <c r="L12" s="11">
        <f t="shared" si="0"/>
        <v>146.88258317025441</v>
      </c>
      <c r="M12" s="1" t="s">
        <v>23</v>
      </c>
    </row>
    <row r="13" spans="1:13" ht="15.75" x14ac:dyDescent="0.25">
      <c r="A13" s="1" t="s">
        <v>24</v>
      </c>
      <c r="B13" s="9">
        <v>185</v>
      </c>
      <c r="C13" s="10">
        <v>1172</v>
      </c>
      <c r="D13" s="10">
        <v>161044</v>
      </c>
      <c r="E13" s="10">
        <v>2994</v>
      </c>
      <c r="F13" s="10">
        <v>35470</v>
      </c>
      <c r="G13" s="10">
        <v>932</v>
      </c>
      <c r="H13" s="10">
        <v>1012</v>
      </c>
      <c r="I13" s="9">
        <v>47</v>
      </c>
      <c r="J13" s="10">
        <v>988</v>
      </c>
      <c r="K13" s="9">
        <v>5</v>
      </c>
      <c r="L13" s="11">
        <v>163.12</v>
      </c>
      <c r="M13" s="1" t="s">
        <v>24</v>
      </c>
    </row>
    <row r="14" spans="1:13" ht="15.75" x14ac:dyDescent="0.25">
      <c r="A14" s="1" t="s">
        <v>25</v>
      </c>
      <c r="B14" s="9">
        <v>94</v>
      </c>
      <c r="C14" s="10">
        <v>1147</v>
      </c>
      <c r="D14" s="10">
        <v>124885</v>
      </c>
      <c r="E14" s="10">
        <v>2831</v>
      </c>
      <c r="F14" s="10">
        <v>53832</v>
      </c>
      <c r="G14" s="10">
        <v>3225</v>
      </c>
      <c r="H14" s="10">
        <v>1503</v>
      </c>
      <c r="I14" s="9">
        <v>63</v>
      </c>
      <c r="J14" s="10">
        <v>2000</v>
      </c>
      <c r="K14" s="9">
        <v>5</v>
      </c>
      <c r="L14" s="11">
        <f>D14/(I14+J14)</f>
        <v>60.535627726611729</v>
      </c>
      <c r="M14" s="1" t="s">
        <v>25</v>
      </c>
    </row>
    <row r="15" spans="1:13" ht="15" x14ac:dyDescent="0.2">
      <c r="A15" s="2" t="s">
        <v>26</v>
      </c>
      <c r="B15" s="9"/>
      <c r="C15" s="9"/>
      <c r="D15" s="10"/>
      <c r="E15" s="9"/>
      <c r="F15" s="9"/>
      <c r="G15" s="9"/>
      <c r="H15" s="9"/>
      <c r="I15" s="9"/>
      <c r="J15" s="9"/>
      <c r="K15" s="9"/>
      <c r="L15" s="11"/>
      <c r="M15" s="2" t="s">
        <v>26</v>
      </c>
    </row>
    <row r="16" spans="1:13" ht="15.75" x14ac:dyDescent="0.25">
      <c r="A16" s="1" t="s">
        <v>27</v>
      </c>
      <c r="B16" s="9">
        <v>539</v>
      </c>
      <c r="C16" s="9">
        <v>957</v>
      </c>
      <c r="D16" s="10">
        <v>343163</v>
      </c>
      <c r="E16" s="10">
        <v>7551</v>
      </c>
      <c r="F16" s="10">
        <v>234779</v>
      </c>
      <c r="G16" s="10">
        <v>5648</v>
      </c>
      <c r="H16" s="9">
        <v>813</v>
      </c>
      <c r="I16" s="9">
        <v>470</v>
      </c>
      <c r="J16" s="10">
        <v>11334</v>
      </c>
      <c r="K16" s="9">
        <v>19</v>
      </c>
      <c r="L16" s="11">
        <f t="shared" ref="L16:L26" si="1">D16/(I16+J16)</f>
        <v>29.07175533717384</v>
      </c>
      <c r="M16" s="1" t="s">
        <v>27</v>
      </c>
    </row>
    <row r="17" spans="1:13" ht="15.75" x14ac:dyDescent="0.25">
      <c r="A17" s="1" t="s">
        <v>28</v>
      </c>
      <c r="B17" s="9">
        <v>94</v>
      </c>
      <c r="C17" s="9">
        <v>0</v>
      </c>
      <c r="D17" s="10">
        <v>95700</v>
      </c>
      <c r="E17" s="10">
        <v>2892</v>
      </c>
      <c r="F17" s="10">
        <v>38909</v>
      </c>
      <c r="G17" s="10">
        <v>1472</v>
      </c>
      <c r="H17" s="10">
        <v>524</v>
      </c>
      <c r="I17" s="9">
        <v>18</v>
      </c>
      <c r="J17" s="10">
        <v>1084</v>
      </c>
      <c r="K17" s="9">
        <v>3</v>
      </c>
      <c r="L17" s="11">
        <f t="shared" si="1"/>
        <v>86.84210526315789</v>
      </c>
      <c r="M17" s="1" t="s">
        <v>28</v>
      </c>
    </row>
    <row r="18" spans="1:13" ht="15.75" x14ac:dyDescent="0.25">
      <c r="A18" s="1" t="s">
        <v>29</v>
      </c>
      <c r="B18" s="9">
        <v>374</v>
      </c>
      <c r="C18" s="10">
        <v>1228</v>
      </c>
      <c r="D18" s="10">
        <v>306203</v>
      </c>
      <c r="E18" s="10">
        <v>5876</v>
      </c>
      <c r="F18" s="10">
        <v>145150</v>
      </c>
      <c r="G18" s="10">
        <v>3138</v>
      </c>
      <c r="H18" s="10">
        <v>3128</v>
      </c>
      <c r="I18" s="9">
        <v>248</v>
      </c>
      <c r="J18" s="10">
        <v>6489</v>
      </c>
      <c r="K18" s="9">
        <v>14.5</v>
      </c>
      <c r="L18" s="11">
        <f t="shared" si="1"/>
        <v>45.450942556033844</v>
      </c>
      <c r="M18" s="1" t="s">
        <v>29</v>
      </c>
    </row>
    <row r="19" spans="1:13" ht="15.75" x14ac:dyDescent="0.25">
      <c r="A19" s="1" t="s">
        <v>30</v>
      </c>
      <c r="B19" s="9">
        <v>457</v>
      </c>
      <c r="C19" s="10">
        <v>1173</v>
      </c>
      <c r="D19" s="10">
        <v>344478</v>
      </c>
      <c r="E19" s="10">
        <v>7180</v>
      </c>
      <c r="F19" s="10">
        <v>122603</v>
      </c>
      <c r="G19" s="10">
        <v>2625</v>
      </c>
      <c r="H19" s="10">
        <v>2286</v>
      </c>
      <c r="I19" s="9">
        <v>171</v>
      </c>
      <c r="J19" s="10">
        <v>4377</v>
      </c>
      <c r="K19" s="9">
        <v>10.5</v>
      </c>
      <c r="L19" s="11">
        <f t="shared" si="1"/>
        <v>75.742744063324537</v>
      </c>
      <c r="M19" s="1" t="s">
        <v>30</v>
      </c>
    </row>
    <row r="20" spans="1:13" ht="15.75" x14ac:dyDescent="0.25">
      <c r="A20" s="1" t="s">
        <v>31</v>
      </c>
      <c r="B20" s="9">
        <v>207</v>
      </c>
      <c r="C20" s="9">
        <v>0</v>
      </c>
      <c r="D20" s="10">
        <v>260503</v>
      </c>
      <c r="E20" s="10">
        <v>2368</v>
      </c>
      <c r="F20" s="10">
        <v>55671</v>
      </c>
      <c r="G20" s="9">
        <v>686</v>
      </c>
      <c r="H20" s="10">
        <v>1555</v>
      </c>
      <c r="I20" s="9">
        <v>118</v>
      </c>
      <c r="J20" s="10">
        <v>2823</v>
      </c>
      <c r="K20" s="9">
        <v>5.5</v>
      </c>
      <c r="L20" s="11">
        <f t="shared" si="1"/>
        <v>88.5763345800748</v>
      </c>
      <c r="M20" s="1" t="s">
        <v>31</v>
      </c>
    </row>
    <row r="21" spans="1:13" ht="15.75" x14ac:dyDescent="0.25">
      <c r="A21" s="1" t="s">
        <v>32</v>
      </c>
      <c r="B21" s="10">
        <v>727</v>
      </c>
      <c r="C21" s="9">
        <v>0</v>
      </c>
      <c r="D21" s="10">
        <v>175661</v>
      </c>
      <c r="E21" s="10">
        <v>2736</v>
      </c>
      <c r="F21" s="10">
        <v>77833</v>
      </c>
      <c r="G21" s="9">
        <v>677</v>
      </c>
      <c r="H21" s="9">
        <v>335</v>
      </c>
      <c r="I21" s="9">
        <v>90</v>
      </c>
      <c r="J21" s="10">
        <v>2773</v>
      </c>
      <c r="K21" s="9">
        <v>6.5</v>
      </c>
      <c r="L21" s="11">
        <f t="shared" si="1"/>
        <v>61.355571079287458</v>
      </c>
      <c r="M21" s="1" t="s">
        <v>32</v>
      </c>
    </row>
    <row r="22" spans="1:13" ht="16.5" thickBot="1" x14ac:dyDescent="0.3">
      <c r="A22" s="1" t="s">
        <v>33</v>
      </c>
      <c r="B22" s="12">
        <v>422</v>
      </c>
      <c r="C22" s="13">
        <v>1170</v>
      </c>
      <c r="D22" s="13">
        <v>183260</v>
      </c>
      <c r="E22" s="13">
        <v>3911</v>
      </c>
      <c r="F22" s="13">
        <v>83013</v>
      </c>
      <c r="G22" s="13">
        <v>2231</v>
      </c>
      <c r="H22" s="13">
        <v>4836</v>
      </c>
      <c r="I22" s="12">
        <v>166</v>
      </c>
      <c r="J22" s="13">
        <v>5551</v>
      </c>
      <c r="K22" s="12">
        <v>12.9</v>
      </c>
      <c r="L22" s="14">
        <f t="shared" si="1"/>
        <v>32.055273744971139</v>
      </c>
      <c r="M22" s="1" t="s">
        <v>33</v>
      </c>
    </row>
    <row r="23" spans="1:13" ht="16.5" thickBot="1" x14ac:dyDescent="0.3">
      <c r="A23" s="15" t="s">
        <v>34</v>
      </c>
      <c r="B23" s="16">
        <f t="shared" ref="B23:K23" si="2">SUM(B6:B22)</f>
        <v>3770</v>
      </c>
      <c r="C23" s="16">
        <f t="shared" si="2"/>
        <v>15700</v>
      </c>
      <c r="D23" s="16">
        <f t="shared" si="2"/>
        <v>3343457</v>
      </c>
      <c r="E23" s="16">
        <f t="shared" si="2"/>
        <v>64108</v>
      </c>
      <c r="F23" s="16">
        <f t="shared" si="2"/>
        <v>1124624</v>
      </c>
      <c r="G23" s="16">
        <f t="shared" si="2"/>
        <v>35936</v>
      </c>
      <c r="H23" s="16">
        <f t="shared" si="2"/>
        <v>27958</v>
      </c>
      <c r="I23" s="16">
        <f t="shared" si="2"/>
        <v>1719</v>
      </c>
      <c r="J23" s="16">
        <f t="shared" si="2"/>
        <v>48268</v>
      </c>
      <c r="K23" s="17">
        <f t="shared" si="2"/>
        <v>111.9</v>
      </c>
      <c r="L23" s="29">
        <f t="shared" si="1"/>
        <v>66.886530497929456</v>
      </c>
      <c r="M23" s="19" t="s">
        <v>34</v>
      </c>
    </row>
    <row r="24" spans="1:13" ht="15.75" x14ac:dyDescent="0.25">
      <c r="A24" s="1" t="s">
        <v>35</v>
      </c>
      <c r="B24" s="20"/>
      <c r="C24" s="20"/>
      <c r="D24" s="21">
        <f>SUM(D9,D10,D14,D15,D16,D17,D18,D19,D20,D21,D22)</f>
        <v>2167242</v>
      </c>
      <c r="E24" s="20"/>
      <c r="F24" s="20"/>
      <c r="G24" s="20"/>
      <c r="H24" s="20"/>
      <c r="I24" s="21">
        <f>SUM(I9,I10,I14,I15,I16,I18,I19,I20,I21,I22)</f>
        <v>1448</v>
      </c>
      <c r="J24" s="21">
        <f>SUM(J9,J10,J14,J15,J16,J18,J19,J20,J21,J22)</f>
        <v>41136</v>
      </c>
      <c r="K24" s="20"/>
      <c r="L24" s="22">
        <f t="shared" si="1"/>
        <v>50.893340221679502</v>
      </c>
      <c r="M24" s="1" t="s">
        <v>35</v>
      </c>
    </row>
    <row r="25" spans="1:13" ht="15.75" x14ac:dyDescent="0.25">
      <c r="A25" s="23" t="s">
        <v>36</v>
      </c>
      <c r="B25" s="25">
        <v>87</v>
      </c>
      <c r="C25" s="25">
        <v>0</v>
      </c>
      <c r="D25" s="25">
        <v>24072</v>
      </c>
      <c r="E25" s="25">
        <v>814</v>
      </c>
      <c r="F25" s="25">
        <v>29603</v>
      </c>
      <c r="G25" s="25">
        <v>0</v>
      </c>
      <c r="H25" s="25">
        <v>0</v>
      </c>
      <c r="I25" s="25"/>
      <c r="J25" s="25">
        <v>1024</v>
      </c>
      <c r="K25" s="30">
        <v>2</v>
      </c>
      <c r="L25" s="22">
        <f t="shared" si="1"/>
        <v>23.5078125</v>
      </c>
      <c r="M25" s="23" t="s">
        <v>36</v>
      </c>
    </row>
    <row r="26" spans="1:13" ht="15.75" x14ac:dyDescent="0.25">
      <c r="A26" s="23" t="s">
        <v>38</v>
      </c>
      <c r="B26" s="25">
        <v>256</v>
      </c>
      <c r="C26" s="25">
        <v>0</v>
      </c>
      <c r="D26" s="25">
        <v>35104</v>
      </c>
      <c r="E26" s="25">
        <v>1520</v>
      </c>
      <c r="F26" s="25">
        <v>22200</v>
      </c>
      <c r="G26" s="25">
        <v>0</v>
      </c>
      <c r="H26" s="25">
        <v>0</v>
      </c>
      <c r="I26" s="25"/>
      <c r="J26" s="25">
        <v>1011</v>
      </c>
      <c r="K26" s="30">
        <v>2</v>
      </c>
      <c r="L26" s="22">
        <f t="shared" si="1"/>
        <v>34.722057368941641</v>
      </c>
      <c r="M26" s="23" t="s">
        <v>38</v>
      </c>
    </row>
  </sheetData>
  <customSheetViews>
    <customSheetView guid="{F6F3343A-3EAF-4FE4-9EC1-9AFCDA7376E2}" scale="75" showRuler="0">
      <selection activeCell="G15" sqref="G15"/>
      <pageMargins left="0.39370078740157483" right="0.39370078740157483" top="0.39370078740157483" bottom="0.39370078740157483" header="0.51181102362204722" footer="0.51181102362204722"/>
      <printOptions gridLines="1"/>
      <pageSetup paperSize="9" scale="75" orientation="landscape" r:id="rId1"/>
      <headerFooter alignWithMargins="0"/>
    </customSheetView>
  </customSheetViews>
  <mergeCells count="1">
    <mergeCell ref="A1:D1"/>
  </mergeCells>
  <phoneticPr fontId="0" type="noConversion"/>
  <printOptions gridLines="1"/>
  <pageMargins left="0.39370078740157483" right="0.39370078740157483" top="0.39370078740157483" bottom="0.39370078740157483" header="0.51181102362204722" footer="0.51181102362204722"/>
  <pageSetup paperSize="9" scale="75" orientation="landscape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M26"/>
  <sheetViews>
    <sheetView zoomScale="75" workbookViewId="0">
      <selection activeCell="D23" sqref="D23"/>
    </sheetView>
  </sheetViews>
  <sheetFormatPr baseColWidth="10" defaultRowHeight="12.75" x14ac:dyDescent="0.2"/>
  <cols>
    <col min="1" max="1" width="26.5703125" bestFit="1" customWidth="1"/>
    <col min="2" max="3" width="15" bestFit="1" customWidth="1"/>
    <col min="4" max="4" width="13.7109375" bestFit="1" customWidth="1"/>
    <col min="5" max="5" width="11.5703125" bestFit="1" customWidth="1"/>
    <col min="6" max="6" width="12.140625" bestFit="1" customWidth="1"/>
    <col min="8" max="8" width="12" bestFit="1" customWidth="1"/>
    <col min="9" max="9" width="11.5703125" bestFit="1" customWidth="1"/>
    <col min="10" max="10" width="10.5703125" bestFit="1" customWidth="1"/>
    <col min="11" max="11" width="11" bestFit="1" customWidth="1"/>
    <col min="12" max="12" width="21" bestFit="1" customWidth="1"/>
    <col min="13" max="13" width="26.5703125" bestFit="1" customWidth="1"/>
  </cols>
  <sheetData>
    <row r="1" spans="1:13" ht="15.75" x14ac:dyDescent="0.25">
      <c r="A1" s="359" t="s">
        <v>0</v>
      </c>
      <c r="B1" s="359"/>
      <c r="C1" s="359"/>
      <c r="D1" s="359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1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4" t="s">
        <v>1</v>
      </c>
      <c r="M3" s="2"/>
    </row>
    <row r="4" spans="1:13" ht="78.75" x14ac:dyDescent="0.25">
      <c r="A4" s="5"/>
      <c r="B4" s="6" t="s">
        <v>39</v>
      </c>
      <c r="C4" s="6" t="s">
        <v>40</v>
      </c>
      <c r="D4" s="6" t="s">
        <v>2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3</v>
      </c>
      <c r="J4" s="6" t="s">
        <v>4</v>
      </c>
      <c r="K4" s="6" t="s">
        <v>5</v>
      </c>
      <c r="L4" s="7" t="s">
        <v>6</v>
      </c>
      <c r="M4" s="8"/>
    </row>
    <row r="5" spans="1:13" ht="45" x14ac:dyDescent="0.25">
      <c r="A5" s="5"/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/>
      <c r="J5" s="7" t="s">
        <v>14</v>
      </c>
      <c r="K5" s="7" t="s">
        <v>15</v>
      </c>
      <c r="L5" s="7" t="s">
        <v>16</v>
      </c>
      <c r="M5" s="8"/>
    </row>
    <row r="6" spans="1:13" ht="15.75" x14ac:dyDescent="0.25">
      <c r="A6" s="1" t="s">
        <v>17</v>
      </c>
      <c r="B6" s="9">
        <v>101</v>
      </c>
      <c r="C6" s="10">
        <v>174</v>
      </c>
      <c r="D6" s="10">
        <v>174264</v>
      </c>
      <c r="E6" s="10">
        <v>3894</v>
      </c>
      <c r="F6" s="10">
        <v>25609</v>
      </c>
      <c r="G6" s="10">
        <v>874</v>
      </c>
      <c r="H6" s="10">
        <v>1041</v>
      </c>
      <c r="I6" s="9">
        <v>49</v>
      </c>
      <c r="J6" s="10">
        <v>768</v>
      </c>
      <c r="K6" s="9">
        <v>4</v>
      </c>
      <c r="L6" s="11">
        <f>D6/(I6+J6)</f>
        <v>213.29742962056304</v>
      </c>
      <c r="M6" s="1" t="s">
        <v>17</v>
      </c>
    </row>
    <row r="7" spans="1:13" ht="15.75" x14ac:dyDescent="0.25">
      <c r="A7" s="1" t="s">
        <v>18</v>
      </c>
      <c r="B7" s="9">
        <v>69</v>
      </c>
      <c r="C7" s="10">
        <v>174</v>
      </c>
      <c r="D7" s="10">
        <v>164699</v>
      </c>
      <c r="E7" s="10">
        <v>4040</v>
      </c>
      <c r="F7" s="10">
        <v>25169</v>
      </c>
      <c r="G7" s="10">
        <v>483</v>
      </c>
      <c r="H7" s="9">
        <v>229</v>
      </c>
      <c r="I7" s="9">
        <v>18</v>
      </c>
      <c r="J7" s="9">
        <v>570</v>
      </c>
      <c r="K7" s="9">
        <v>3.5</v>
      </c>
      <c r="L7" s="11">
        <f>D7/(I7+J7)</f>
        <v>280.1003401360544</v>
      </c>
      <c r="M7" s="1" t="s">
        <v>18</v>
      </c>
    </row>
    <row r="8" spans="1:13" ht="15.75" x14ac:dyDescent="0.25">
      <c r="A8" s="1" t="s">
        <v>19</v>
      </c>
      <c r="B8" s="9">
        <v>71</v>
      </c>
      <c r="C8" s="10">
        <v>174</v>
      </c>
      <c r="D8" s="10">
        <v>90656</v>
      </c>
      <c r="E8" s="10">
        <v>2141</v>
      </c>
      <c r="F8" s="10">
        <v>17870</v>
      </c>
      <c r="G8" s="10">
        <v>265</v>
      </c>
      <c r="H8" s="10">
        <v>1978</v>
      </c>
      <c r="I8" s="9">
        <v>24</v>
      </c>
      <c r="J8" s="10">
        <v>557</v>
      </c>
      <c r="K8" s="9">
        <v>3</v>
      </c>
      <c r="L8" s="11">
        <f>D8/(I8+J8)</f>
        <v>156.03442340791739</v>
      </c>
      <c r="M8" s="1" t="s">
        <v>19</v>
      </c>
    </row>
    <row r="9" spans="1:13" ht="15.75" x14ac:dyDescent="0.25">
      <c r="A9" s="1" t="s">
        <v>20</v>
      </c>
      <c r="B9" s="9">
        <v>214</v>
      </c>
      <c r="C9" s="10">
        <v>0</v>
      </c>
      <c r="D9" s="10">
        <v>196747</v>
      </c>
      <c r="E9" s="10">
        <v>3765</v>
      </c>
      <c r="F9" s="10">
        <v>66678</v>
      </c>
      <c r="G9" s="10">
        <v>995</v>
      </c>
      <c r="H9" s="10">
        <v>847</v>
      </c>
      <c r="I9" s="9">
        <v>122</v>
      </c>
      <c r="J9" s="10">
        <v>2983</v>
      </c>
      <c r="K9" s="9">
        <v>7</v>
      </c>
      <c r="L9" s="11">
        <f>D9/(I9+J9)</f>
        <v>63.364573268921092</v>
      </c>
      <c r="M9" s="1" t="s">
        <v>20</v>
      </c>
    </row>
    <row r="10" spans="1:13" ht="15" x14ac:dyDescent="0.2">
      <c r="A10" s="2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1"/>
      <c r="M10" s="2" t="s">
        <v>21</v>
      </c>
    </row>
    <row r="11" spans="1:13" ht="15.75" x14ac:dyDescent="0.25">
      <c r="A11" s="1" t="s">
        <v>22</v>
      </c>
      <c r="B11" s="9">
        <v>76</v>
      </c>
      <c r="C11" s="9">
        <v>174</v>
      </c>
      <c r="D11" s="10">
        <v>371798</v>
      </c>
      <c r="E11" s="10">
        <v>4801</v>
      </c>
      <c r="F11" s="10">
        <v>35738</v>
      </c>
      <c r="G11" s="10">
        <v>1564</v>
      </c>
      <c r="H11" s="10">
        <v>1789</v>
      </c>
      <c r="I11" s="9">
        <v>40</v>
      </c>
      <c r="J11" s="10">
        <v>1037</v>
      </c>
      <c r="K11" s="9">
        <v>5</v>
      </c>
      <c r="L11" s="11">
        <f>D11/(I11+J11)</f>
        <v>345.2163416898793</v>
      </c>
      <c r="M11" s="1" t="s">
        <v>22</v>
      </c>
    </row>
    <row r="12" spans="1:13" ht="15.75" x14ac:dyDescent="0.25">
      <c r="A12" s="1" t="s">
        <v>23</v>
      </c>
      <c r="B12" s="9">
        <v>82</v>
      </c>
      <c r="C12" s="10">
        <v>174</v>
      </c>
      <c r="D12" s="10">
        <v>133211</v>
      </c>
      <c r="E12" s="10">
        <v>3124</v>
      </c>
      <c r="F12" s="10">
        <v>23929</v>
      </c>
      <c r="G12" s="10">
        <v>486</v>
      </c>
      <c r="H12" s="10">
        <v>1632</v>
      </c>
      <c r="I12" s="9">
        <v>48</v>
      </c>
      <c r="J12" s="9">
        <v>734</v>
      </c>
      <c r="K12" s="9">
        <v>3</v>
      </c>
      <c r="L12" s="11">
        <f>D12/(I12+J12)</f>
        <v>170.346547314578</v>
      </c>
      <c r="M12" s="1" t="s">
        <v>23</v>
      </c>
    </row>
    <row r="13" spans="1:13" ht="15.75" x14ac:dyDescent="0.25">
      <c r="A13" s="1" t="s">
        <v>24</v>
      </c>
      <c r="B13" s="9">
        <v>175</v>
      </c>
      <c r="C13" s="10">
        <v>1024</v>
      </c>
      <c r="D13" s="10">
        <v>137673</v>
      </c>
      <c r="E13" s="10">
        <v>3056</v>
      </c>
      <c r="F13" s="10">
        <v>28665</v>
      </c>
      <c r="G13" s="10">
        <v>665</v>
      </c>
      <c r="H13" s="10">
        <v>0</v>
      </c>
      <c r="I13" s="9">
        <v>45</v>
      </c>
      <c r="J13" s="10">
        <v>799</v>
      </c>
      <c r="K13" s="9">
        <v>4</v>
      </c>
      <c r="L13" s="11">
        <v>163.12</v>
      </c>
      <c r="M13" s="1" t="s">
        <v>24</v>
      </c>
    </row>
    <row r="14" spans="1:13" ht="15.75" x14ac:dyDescent="0.25">
      <c r="A14" s="1" t="s">
        <v>25</v>
      </c>
      <c r="B14" s="9">
        <v>93</v>
      </c>
      <c r="C14" s="10">
        <v>0</v>
      </c>
      <c r="D14" s="10">
        <v>120983</v>
      </c>
      <c r="E14" s="10">
        <v>2597</v>
      </c>
      <c r="F14" s="10">
        <v>47910</v>
      </c>
      <c r="G14" s="10">
        <v>2240</v>
      </c>
      <c r="H14" s="10">
        <v>1250</v>
      </c>
      <c r="I14" s="9">
        <v>62</v>
      </c>
      <c r="J14" s="10">
        <v>1795</v>
      </c>
      <c r="K14" s="9">
        <v>5</v>
      </c>
      <c r="L14" s="11">
        <f>D14/(I14+J14)</f>
        <v>65.149703823371027</v>
      </c>
      <c r="M14" s="1" t="s">
        <v>25</v>
      </c>
    </row>
    <row r="15" spans="1:13" ht="15" x14ac:dyDescent="0.2">
      <c r="A15" s="2" t="s">
        <v>26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1"/>
      <c r="M15" s="2" t="s">
        <v>26</v>
      </c>
    </row>
    <row r="16" spans="1:13" ht="15.75" x14ac:dyDescent="0.25">
      <c r="A16" s="1" t="s">
        <v>27</v>
      </c>
      <c r="B16" s="9">
        <v>532</v>
      </c>
      <c r="C16" s="9">
        <v>193</v>
      </c>
      <c r="D16" s="10">
        <v>326457</v>
      </c>
      <c r="E16" s="10">
        <v>5704</v>
      </c>
      <c r="F16" s="10">
        <v>218970</v>
      </c>
      <c r="G16" s="10">
        <v>2694</v>
      </c>
      <c r="H16" s="9">
        <v>640</v>
      </c>
      <c r="I16" s="9">
        <v>470</v>
      </c>
      <c r="J16" s="10">
        <v>11739</v>
      </c>
      <c r="K16" s="9">
        <v>19</v>
      </c>
      <c r="L16" s="11">
        <f t="shared" ref="L16:L24" si="0">D16/(I16+J16)</f>
        <v>26.739044966827748</v>
      </c>
      <c r="M16" s="1" t="s">
        <v>27</v>
      </c>
    </row>
    <row r="17" spans="1:13" ht="15.75" x14ac:dyDescent="0.25">
      <c r="A17" s="1" t="s">
        <v>28</v>
      </c>
      <c r="B17" s="9">
        <v>94</v>
      </c>
      <c r="C17" s="9">
        <v>0</v>
      </c>
      <c r="D17" s="10">
        <v>94100</v>
      </c>
      <c r="E17" s="10">
        <v>2755</v>
      </c>
      <c r="F17" s="10">
        <v>17714</v>
      </c>
      <c r="G17" s="10">
        <v>1256</v>
      </c>
      <c r="H17" s="10">
        <v>483</v>
      </c>
      <c r="I17" s="9">
        <v>18</v>
      </c>
      <c r="J17" s="10">
        <v>910</v>
      </c>
      <c r="K17" s="9">
        <v>3</v>
      </c>
      <c r="L17" s="11">
        <f t="shared" si="0"/>
        <v>101.40086206896552</v>
      </c>
      <c r="M17" s="1" t="s">
        <v>28</v>
      </c>
    </row>
    <row r="18" spans="1:13" ht="15.75" x14ac:dyDescent="0.25">
      <c r="A18" s="1" t="s">
        <v>29</v>
      </c>
      <c r="B18" s="9">
        <v>366</v>
      </c>
      <c r="C18" s="10">
        <v>32</v>
      </c>
      <c r="D18" s="10">
        <v>300638</v>
      </c>
      <c r="E18" s="10">
        <v>4443</v>
      </c>
      <c r="F18" s="10">
        <v>155014</v>
      </c>
      <c r="G18" s="10">
        <v>2219</v>
      </c>
      <c r="H18" s="10">
        <v>1643</v>
      </c>
      <c r="I18" s="9">
        <v>244</v>
      </c>
      <c r="J18" s="10">
        <v>6428</v>
      </c>
      <c r="K18" s="9">
        <v>14.75</v>
      </c>
      <c r="L18" s="11">
        <f t="shared" si="0"/>
        <v>45.05965227817746</v>
      </c>
      <c r="M18" s="1" t="s">
        <v>29</v>
      </c>
    </row>
    <row r="19" spans="1:13" ht="15.75" x14ac:dyDescent="0.25">
      <c r="A19" s="1" t="s">
        <v>30</v>
      </c>
      <c r="B19" s="9">
        <v>454</v>
      </c>
      <c r="C19" s="10">
        <v>192</v>
      </c>
      <c r="D19" s="10">
        <v>271931</v>
      </c>
      <c r="E19" s="10">
        <v>6765</v>
      </c>
      <c r="F19" s="10">
        <v>68139</v>
      </c>
      <c r="G19" s="10">
        <v>1344</v>
      </c>
      <c r="H19" s="10">
        <v>903</v>
      </c>
      <c r="I19" s="9">
        <v>171</v>
      </c>
      <c r="J19" s="10">
        <v>4052</v>
      </c>
      <c r="K19" s="9">
        <v>11.5</v>
      </c>
      <c r="L19" s="11">
        <f t="shared" si="0"/>
        <v>64.392848685768413</v>
      </c>
      <c r="M19" s="1" t="s">
        <v>30</v>
      </c>
    </row>
    <row r="20" spans="1:13" ht="15.75" x14ac:dyDescent="0.25">
      <c r="A20" s="1" t="s">
        <v>31</v>
      </c>
      <c r="B20" s="9">
        <v>236</v>
      </c>
      <c r="C20" s="9">
        <v>0</v>
      </c>
      <c r="D20" s="10">
        <v>222500</v>
      </c>
      <c r="E20" s="10">
        <v>1933</v>
      </c>
      <c r="F20" s="10">
        <v>54155</v>
      </c>
      <c r="G20" s="9">
        <v>690</v>
      </c>
      <c r="H20" s="10">
        <v>1163</v>
      </c>
      <c r="I20" s="9">
        <v>120</v>
      </c>
      <c r="J20" s="10">
        <v>2653</v>
      </c>
      <c r="K20" s="9">
        <v>5.5</v>
      </c>
      <c r="L20" s="11">
        <f t="shared" si="0"/>
        <v>80.238009376126939</v>
      </c>
      <c r="M20" s="1" t="s">
        <v>31</v>
      </c>
    </row>
    <row r="21" spans="1:13" ht="15.75" x14ac:dyDescent="0.25">
      <c r="A21" s="1" t="s">
        <v>32</v>
      </c>
      <c r="B21" s="10">
        <v>679</v>
      </c>
      <c r="C21" s="9">
        <v>0</v>
      </c>
      <c r="D21" s="10">
        <v>135115</v>
      </c>
      <c r="E21" s="10">
        <v>2460</v>
      </c>
      <c r="F21" s="10">
        <v>77940</v>
      </c>
      <c r="G21" s="9">
        <v>574</v>
      </c>
      <c r="H21" s="9">
        <v>250</v>
      </c>
      <c r="I21" s="9">
        <v>90</v>
      </c>
      <c r="J21" s="10">
        <v>2703</v>
      </c>
      <c r="K21" s="9">
        <v>6.5</v>
      </c>
      <c r="L21" s="11">
        <f t="shared" si="0"/>
        <v>48.376297887576087</v>
      </c>
      <c r="M21" s="1" t="s">
        <v>32</v>
      </c>
    </row>
    <row r="22" spans="1:13" ht="16.5" thickBot="1" x14ac:dyDescent="0.3">
      <c r="A22" s="1" t="s">
        <v>33</v>
      </c>
      <c r="B22" s="12">
        <v>438</v>
      </c>
      <c r="C22" s="13">
        <v>1003</v>
      </c>
      <c r="D22" s="13">
        <v>208506</v>
      </c>
      <c r="E22" s="13">
        <v>3792</v>
      </c>
      <c r="F22" s="13">
        <v>91636</v>
      </c>
      <c r="G22" s="13">
        <v>1407</v>
      </c>
      <c r="H22" s="13">
        <v>2756</v>
      </c>
      <c r="I22" s="12">
        <v>164</v>
      </c>
      <c r="J22" s="13">
        <v>5346</v>
      </c>
      <c r="K22" s="12">
        <v>12.9</v>
      </c>
      <c r="L22" s="14">
        <f t="shared" si="0"/>
        <v>37.841379310344827</v>
      </c>
      <c r="M22" s="1" t="s">
        <v>33</v>
      </c>
    </row>
    <row r="23" spans="1:13" ht="16.5" thickBot="1" x14ac:dyDescent="0.3">
      <c r="A23" s="15" t="s">
        <v>34</v>
      </c>
      <c r="B23" s="16">
        <f t="shared" ref="B23:K23" si="1">SUM(B6:B22)</f>
        <v>3680</v>
      </c>
      <c r="C23" s="16">
        <f t="shared" si="1"/>
        <v>3314</v>
      </c>
      <c r="D23" s="16">
        <f t="shared" si="1"/>
        <v>2949278</v>
      </c>
      <c r="E23" s="16">
        <f t="shared" si="1"/>
        <v>55270</v>
      </c>
      <c r="F23" s="16">
        <f t="shared" si="1"/>
        <v>955136</v>
      </c>
      <c r="G23" s="16">
        <f t="shared" si="1"/>
        <v>17756</v>
      </c>
      <c r="H23" s="16">
        <f t="shared" si="1"/>
        <v>16604</v>
      </c>
      <c r="I23" s="16">
        <f t="shared" si="1"/>
        <v>1685</v>
      </c>
      <c r="J23" s="16">
        <f t="shared" si="1"/>
        <v>43074</v>
      </c>
      <c r="K23" s="17">
        <f t="shared" si="1"/>
        <v>107.65</v>
      </c>
      <c r="L23" s="18">
        <f t="shared" si="0"/>
        <v>65.89240152818428</v>
      </c>
      <c r="M23" s="19" t="s">
        <v>34</v>
      </c>
    </row>
    <row r="24" spans="1:13" ht="15.75" x14ac:dyDescent="0.25">
      <c r="A24" s="1" t="s">
        <v>35</v>
      </c>
      <c r="B24" s="20"/>
      <c r="C24" s="20"/>
      <c r="D24" s="21">
        <f>SUM(D9,D10,D14,D15,D16,D18,D19,D20,D21,D22)</f>
        <v>1782877</v>
      </c>
      <c r="E24" s="20"/>
      <c r="F24" s="20"/>
      <c r="G24" s="20"/>
      <c r="H24" s="20"/>
      <c r="I24" s="21">
        <f>SUM(I9,I10,I14,I15,I16,I18,I19,I20,I21,I22)</f>
        <v>1443</v>
      </c>
      <c r="J24" s="21">
        <f>SUM(J9,J10,J14,J15,J16,J18,J19,J20,J21,J22)</f>
        <v>37699</v>
      </c>
      <c r="K24" s="20"/>
      <c r="L24" s="22">
        <f t="shared" si="0"/>
        <v>45.548949977006792</v>
      </c>
      <c r="M24" s="1" t="s">
        <v>35</v>
      </c>
    </row>
    <row r="25" spans="1:13" ht="15.75" x14ac:dyDescent="0.25">
      <c r="A25" s="23" t="s">
        <v>36</v>
      </c>
      <c r="B25" s="24">
        <v>88</v>
      </c>
      <c r="C25" s="24">
        <v>0</v>
      </c>
      <c r="D25" s="25">
        <v>23423</v>
      </c>
      <c r="E25" s="25">
        <v>828</v>
      </c>
      <c r="F25" s="25">
        <v>23908</v>
      </c>
      <c r="G25" s="25">
        <v>0</v>
      </c>
      <c r="H25" s="25">
        <v>0</v>
      </c>
      <c r="I25" s="25"/>
      <c r="J25" s="26" t="s">
        <v>37</v>
      </c>
      <c r="K25" s="24">
        <v>2</v>
      </c>
      <c r="L25" s="27"/>
      <c r="M25" s="1" t="s">
        <v>36</v>
      </c>
    </row>
    <row r="26" spans="1:13" ht="15.75" x14ac:dyDescent="0.25">
      <c r="A26" s="23" t="s">
        <v>38</v>
      </c>
      <c r="B26" s="24">
        <v>251</v>
      </c>
      <c r="C26" s="24">
        <v>0</v>
      </c>
      <c r="D26" s="25">
        <v>39448</v>
      </c>
      <c r="E26" s="26" t="s">
        <v>37</v>
      </c>
      <c r="F26" s="25">
        <v>14171</v>
      </c>
      <c r="G26" s="26" t="s">
        <v>37</v>
      </c>
      <c r="H26" s="26" t="s">
        <v>37</v>
      </c>
      <c r="I26" s="25"/>
      <c r="J26" s="25">
        <v>871</v>
      </c>
      <c r="K26" s="24">
        <v>2</v>
      </c>
      <c r="L26" s="27">
        <f>D26/(I26+J26)</f>
        <v>45.290470723306541</v>
      </c>
      <c r="M26" s="1" t="s">
        <v>38</v>
      </c>
    </row>
  </sheetData>
  <customSheetViews>
    <customSheetView guid="{F6F3343A-3EAF-4FE4-9EC1-9AFCDA7376E2}" scale="75" showRuler="0">
      <selection activeCell="D23" sqref="D23"/>
      <pageMargins left="0.39370078740157483" right="0.39370078740157483" top="0.59055118110236227" bottom="0.59055118110236227" header="0.51181102362204722" footer="0.51181102362204722"/>
      <printOptions gridLines="1"/>
      <pageSetup paperSize="9" scale="75" orientation="landscape" r:id="rId1"/>
      <headerFooter alignWithMargins="0"/>
    </customSheetView>
  </customSheetViews>
  <mergeCells count="1">
    <mergeCell ref="A1:D1"/>
  </mergeCells>
  <phoneticPr fontId="0" type="noConversion"/>
  <printOptions gridLines="1"/>
  <pageMargins left="0.39370078740157483" right="0.39370078740157483" top="0.59055118110236227" bottom="0.59055118110236227" header="0.51181102362204722" footer="0.51181102362204722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A33" sqref="A33"/>
    </sheetView>
  </sheetViews>
  <sheetFormatPr baseColWidth="10" defaultRowHeight="12.75" x14ac:dyDescent="0.2"/>
  <cols>
    <col min="1" max="1" width="25.85546875" bestFit="1" customWidth="1"/>
    <col min="2" max="4" width="9.42578125" bestFit="1" customWidth="1"/>
    <col min="5" max="6" width="9" bestFit="1" customWidth="1"/>
    <col min="7" max="7" width="9.5703125" customWidth="1"/>
  </cols>
  <sheetData>
    <row r="1" spans="1:19" x14ac:dyDescent="0.2">
      <c r="A1" s="358" t="s">
        <v>147</v>
      </c>
      <c r="B1" s="358"/>
      <c r="C1" s="358"/>
      <c r="D1" s="45"/>
      <c r="E1" s="45"/>
      <c r="F1" s="45"/>
      <c r="G1" s="45"/>
      <c r="H1" s="45"/>
    </row>
    <row r="3" spans="1:19" x14ac:dyDescent="0.2">
      <c r="A3" s="45"/>
      <c r="B3" s="45">
        <v>2000</v>
      </c>
      <c r="C3" s="45">
        <v>2001</v>
      </c>
      <c r="D3" s="45">
        <v>2002</v>
      </c>
      <c r="E3" s="45">
        <v>2003</v>
      </c>
      <c r="F3" s="45">
        <v>2004</v>
      </c>
      <c r="G3" s="45">
        <v>2005</v>
      </c>
      <c r="H3" s="45">
        <v>2006</v>
      </c>
      <c r="I3" s="120">
        <v>2007</v>
      </c>
      <c r="J3" s="45">
        <v>2008</v>
      </c>
      <c r="K3" s="45">
        <v>2009</v>
      </c>
      <c r="L3" s="45">
        <v>2010</v>
      </c>
      <c r="M3" s="45">
        <v>2011</v>
      </c>
      <c r="N3" s="45">
        <v>2012</v>
      </c>
      <c r="O3" s="45">
        <v>2013</v>
      </c>
      <c r="P3" s="45">
        <v>2014</v>
      </c>
      <c r="Q3" s="294">
        <v>2015</v>
      </c>
      <c r="R3" s="350">
        <v>2016</v>
      </c>
    </row>
    <row r="4" spans="1:19" x14ac:dyDescent="0.2">
      <c r="A4" s="121" t="s">
        <v>110</v>
      </c>
      <c r="B4" s="122">
        <f>Eckdaten_2000!L23</f>
        <v>65.89240152818428</v>
      </c>
      <c r="C4" s="123">
        <f>Eckdaten_2001!L23</f>
        <v>66.886530497929456</v>
      </c>
      <c r="D4" s="123">
        <f>Eckdaten_2002!L23</f>
        <v>56.953449076223194</v>
      </c>
      <c r="E4" s="123">
        <f>Eckdaten_2003!M23</f>
        <v>60.18869633257502</v>
      </c>
      <c r="F4" s="123">
        <f>Eckdaten_2004!M23</f>
        <v>44.45174565694046</v>
      </c>
      <c r="G4" s="124">
        <f>Eckdaten_2005!M23</f>
        <v>44.785634698919694</v>
      </c>
      <c r="H4" s="125">
        <f>Eckdaten_2006!M23</f>
        <v>45.702792942744082</v>
      </c>
      <c r="I4" s="123">
        <f>Eckdaten_2007!U23</f>
        <v>62.151854341409241</v>
      </c>
      <c r="J4" s="126">
        <f>Eckdaten_2008!U23</f>
        <v>69.473635014020999</v>
      </c>
      <c r="K4" s="285">
        <f>Eckdaten_2009!U23</f>
        <v>63.401713143168131</v>
      </c>
      <c r="L4" s="285">
        <f>Eckdaten_2010!U23</f>
        <v>59.856525834539482</v>
      </c>
      <c r="M4" s="285">
        <f>Eckdaten_2011!U23</f>
        <v>66.29642834868298</v>
      </c>
      <c r="N4" s="285">
        <f>Eckdaten_2012!U23</f>
        <v>69.515434841401685</v>
      </c>
      <c r="O4" s="285">
        <f>Eckdaten_2013!U23</f>
        <v>53.300821942691066</v>
      </c>
      <c r="P4" s="285">
        <f>O5</f>
        <v>49.748454076811747</v>
      </c>
      <c r="Q4" s="285">
        <f>Eckdaten_2015!V23</f>
        <v>66.183491026057794</v>
      </c>
      <c r="R4" s="285">
        <f>Eckdaten_2016!$V$23</f>
        <v>67.026959038491015</v>
      </c>
      <c r="S4" s="284"/>
    </row>
    <row r="5" spans="1:19" x14ac:dyDescent="0.2">
      <c r="A5" s="121" t="s">
        <v>111</v>
      </c>
      <c r="B5" s="123">
        <f>Eckdaten_2000!L24</f>
        <v>45.548949977006792</v>
      </c>
      <c r="C5" s="123">
        <f>Eckdaten_2001!L24</f>
        <v>50.893340221679502</v>
      </c>
      <c r="D5" s="123">
        <f>Eckdaten_2002!L24</f>
        <v>43.445645949874468</v>
      </c>
      <c r="E5" s="123">
        <f>Eckdaten_2003!M24</f>
        <v>36.458907317459307</v>
      </c>
      <c r="F5" s="123">
        <f>Eckdaten_2004!M24</f>
        <v>26.572839197550152</v>
      </c>
      <c r="G5" s="124">
        <f>Eckdaten_2005!M24</f>
        <v>28.770754180752085</v>
      </c>
      <c r="H5" s="125">
        <f>Eckdaten_2006!M24</f>
        <v>29.019146827488772</v>
      </c>
      <c r="I5" s="123">
        <f>Eckdaten_2007!U24</f>
        <v>53.572306539254264</v>
      </c>
      <c r="J5" s="126">
        <f>Eckdaten_2008!U24</f>
        <v>64.781587834819433</v>
      </c>
      <c r="K5" s="285">
        <f>Eckdaten_2009!U24</f>
        <v>59.977584267955379</v>
      </c>
      <c r="L5" s="285">
        <f>Eckdaten_2010!U24</f>
        <v>54.565569112985223</v>
      </c>
      <c r="M5" s="285">
        <f>Eckdaten_2011!U24</f>
        <v>64.345809479881709</v>
      </c>
      <c r="N5" s="285">
        <f>Eckdaten_2012!U24</f>
        <v>68.699590044295519</v>
      </c>
      <c r="O5" s="285">
        <f>Eckdaten_2013!U24</f>
        <v>49.748454076811747</v>
      </c>
      <c r="P5" s="285">
        <f>Eckdaten_2014!U24</f>
        <v>57.863237323870642</v>
      </c>
      <c r="Q5" s="285">
        <f>Eckdaten_2015!V24</f>
        <v>62.033544877606531</v>
      </c>
      <c r="R5" s="285">
        <f>Eckdaten_2016!$V$24</f>
        <v>63.916280604823427</v>
      </c>
      <c r="S5" s="284"/>
    </row>
    <row r="6" spans="1:19" x14ac:dyDescent="0.2">
      <c r="A6" s="121"/>
      <c r="B6" s="127"/>
      <c r="C6" s="127"/>
      <c r="D6" s="127"/>
      <c r="E6" s="127"/>
      <c r="F6" s="127"/>
      <c r="G6" s="128"/>
      <c r="H6" s="121"/>
    </row>
    <row r="7" spans="1:19" x14ac:dyDescent="0.2">
      <c r="A7" s="45"/>
      <c r="B7" s="129"/>
      <c r="C7" s="129"/>
      <c r="D7" s="129"/>
      <c r="E7" s="129"/>
    </row>
    <row r="8" spans="1:19" x14ac:dyDescent="0.2">
      <c r="B8" t="s">
        <v>112</v>
      </c>
      <c r="C8" t="s">
        <v>113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</row>
    <row r="9" spans="1:19" x14ac:dyDescent="0.2">
      <c r="B9" t="s">
        <v>113</v>
      </c>
    </row>
    <row r="33" spans="1:1" x14ac:dyDescent="0.2">
      <c r="A33" s="297" t="s">
        <v>148</v>
      </c>
    </row>
    <row r="38" spans="1:1" x14ac:dyDescent="0.2">
      <c r="A38" s="129"/>
    </row>
  </sheetData>
  <sheetProtection algorithmName="SHA-512" hashValue="YC23KZApkBjdukm7/KYhaKpjW9etSl+5vjUD6Vor6TMYJ6FvXUXP2i8XEbU+ltt1A6r5Gtr485qsSF2nY3gfxQ==" saltValue="YyCXHJjZdIUPYMxYzO8kdw==" spinCount="100000" sheet="1" objects="1" scenarios="1"/>
  <customSheetViews>
    <customSheetView guid="{F6F3343A-3EAF-4FE4-9EC1-9AFCDA7376E2}" showRuler="0">
      <selection activeCell="A33" sqref="A3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1">
    <mergeCell ref="A1:C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"/>
  <sheetViews>
    <sheetView workbookViewId="0"/>
  </sheetViews>
  <sheetFormatPr baseColWidth="10" defaultRowHeight="12.75" x14ac:dyDescent="0.2"/>
  <sheetData/>
  <customSheetViews>
    <customSheetView guid="{F6F3343A-3EAF-4FE4-9EC1-9AFCDA7376E2}" showRuler="0"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"/>
  <sheetViews>
    <sheetView workbookViewId="0"/>
  </sheetViews>
  <sheetFormatPr baseColWidth="10" defaultRowHeight="12.75" x14ac:dyDescent="0.2"/>
  <sheetData/>
  <customSheetViews>
    <customSheetView guid="{F6F3343A-3EAF-4FE4-9EC1-9AFCDA7376E2}" showRuler="0"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"/>
  <sheetViews>
    <sheetView workbookViewId="0"/>
  </sheetViews>
  <sheetFormatPr baseColWidth="10" defaultRowHeight="12.75" x14ac:dyDescent="0.2"/>
  <sheetData/>
  <customSheetViews>
    <customSheetView guid="{F6F3343A-3EAF-4FE4-9EC1-9AFCDA7376E2}" showRuler="0"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zoomScale="75" zoomScaleNormal="75" workbookViewId="0">
      <selection activeCell="T34" sqref="T34"/>
    </sheetView>
  </sheetViews>
  <sheetFormatPr baseColWidth="10" defaultRowHeight="12.75" x14ac:dyDescent="0.2"/>
  <cols>
    <col min="1" max="1" width="27.5703125" bestFit="1" customWidth="1"/>
    <col min="12" max="12" width="27.5703125" bestFit="1" customWidth="1"/>
    <col min="21" max="21" width="14.85546875" bestFit="1" customWidth="1"/>
    <col min="22" max="22" width="20.7109375" bestFit="1" customWidth="1"/>
  </cols>
  <sheetData>
    <row r="1" spans="1:23" ht="15.75" x14ac:dyDescent="0.25">
      <c r="A1" s="359" t="s">
        <v>146</v>
      </c>
      <c r="B1" s="359"/>
      <c r="C1" s="359"/>
      <c r="D1" s="359"/>
      <c r="E1" s="359"/>
      <c r="F1" s="359"/>
      <c r="G1" s="349"/>
      <c r="H1" s="349"/>
      <c r="I1" s="349"/>
      <c r="J1" s="349"/>
      <c r="K1" s="349"/>
      <c r="L1" s="349"/>
      <c r="M1" s="349"/>
      <c r="N1" s="2"/>
      <c r="O1" s="2"/>
      <c r="P1" s="2"/>
      <c r="Q1" s="2"/>
      <c r="R1" s="2"/>
      <c r="S1" s="62"/>
      <c r="T1" s="2"/>
      <c r="U1" s="2"/>
      <c r="V1" s="2"/>
      <c r="W1" s="2"/>
    </row>
    <row r="2" spans="1:23" ht="15.75" x14ac:dyDescent="0.25">
      <c r="A2" s="349"/>
      <c r="B2" s="349"/>
      <c r="C2" s="349"/>
      <c r="D2" s="2"/>
      <c r="E2" s="2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4"/>
      <c r="T2" s="2"/>
      <c r="U2" s="2"/>
      <c r="V2" s="2"/>
      <c r="W2" s="2"/>
    </row>
    <row r="3" spans="1:23" ht="15.75" x14ac:dyDescent="0.25">
      <c r="A3" s="65"/>
      <c r="B3" s="66">
        <v>1</v>
      </c>
      <c r="C3" s="67">
        <v>2</v>
      </c>
      <c r="D3" s="66">
        <v>3</v>
      </c>
      <c r="E3" s="66">
        <v>4</v>
      </c>
      <c r="F3" s="66">
        <v>5</v>
      </c>
      <c r="G3" s="66">
        <v>6</v>
      </c>
      <c r="H3" s="66">
        <v>7</v>
      </c>
      <c r="I3" s="66">
        <v>8</v>
      </c>
      <c r="J3" s="66">
        <v>9</v>
      </c>
      <c r="K3" s="66">
        <v>10</v>
      </c>
      <c r="L3" s="68"/>
      <c r="M3" s="324">
        <v>11</v>
      </c>
      <c r="N3" s="66">
        <v>12</v>
      </c>
      <c r="O3" s="66">
        <v>13</v>
      </c>
      <c r="P3" s="66">
        <v>14</v>
      </c>
      <c r="Q3" s="66">
        <v>15</v>
      </c>
      <c r="R3" s="66">
        <v>16</v>
      </c>
      <c r="S3" s="66">
        <v>17</v>
      </c>
      <c r="T3" s="66">
        <v>18</v>
      </c>
      <c r="U3" s="331">
        <v>19</v>
      </c>
      <c r="V3" s="69" t="s">
        <v>1</v>
      </c>
      <c r="W3" s="70"/>
    </row>
    <row r="4" spans="1:23" ht="121.5" x14ac:dyDescent="0.2">
      <c r="A4" s="35"/>
      <c r="B4" s="72" t="s">
        <v>72</v>
      </c>
      <c r="C4" s="73" t="s">
        <v>73</v>
      </c>
      <c r="D4" s="74" t="s">
        <v>74</v>
      </c>
      <c r="E4" s="74" t="s">
        <v>75</v>
      </c>
      <c r="F4" s="74" t="s">
        <v>76</v>
      </c>
      <c r="G4" s="74" t="s">
        <v>77</v>
      </c>
      <c r="H4" s="74" t="s">
        <v>78</v>
      </c>
      <c r="I4" s="303" t="s">
        <v>139</v>
      </c>
      <c r="J4" s="74" t="s">
        <v>80</v>
      </c>
      <c r="K4" s="74" t="s">
        <v>134</v>
      </c>
      <c r="L4" s="75"/>
      <c r="M4" s="325" t="s">
        <v>141</v>
      </c>
      <c r="N4" s="74" t="s">
        <v>83</v>
      </c>
      <c r="O4" s="74" t="s">
        <v>84</v>
      </c>
      <c r="P4" s="74" t="s">
        <v>85</v>
      </c>
      <c r="Q4" s="74" t="s">
        <v>86</v>
      </c>
      <c r="R4" s="74" t="s">
        <v>4</v>
      </c>
      <c r="S4" s="74" t="s">
        <v>87</v>
      </c>
      <c r="T4" s="74" t="s">
        <v>135</v>
      </c>
      <c r="U4" s="332" t="s">
        <v>143</v>
      </c>
      <c r="V4" s="76" t="s">
        <v>89</v>
      </c>
      <c r="W4" s="36"/>
    </row>
    <row r="5" spans="1:23" ht="60" x14ac:dyDescent="0.2">
      <c r="A5" s="35"/>
      <c r="B5" s="76" t="s">
        <v>90</v>
      </c>
      <c r="C5" s="77" t="s">
        <v>91</v>
      </c>
      <c r="D5" s="76" t="s">
        <v>92</v>
      </c>
      <c r="E5" s="76" t="s">
        <v>93</v>
      </c>
      <c r="F5" s="76" t="s">
        <v>94</v>
      </c>
      <c r="G5" s="76" t="s">
        <v>95</v>
      </c>
      <c r="H5" s="76" t="s">
        <v>96</v>
      </c>
      <c r="I5" s="304" t="s">
        <v>140</v>
      </c>
      <c r="J5" s="76" t="s">
        <v>98</v>
      </c>
      <c r="K5" s="76" t="s">
        <v>99</v>
      </c>
      <c r="L5" s="78"/>
      <c r="M5" s="326" t="s">
        <v>142</v>
      </c>
      <c r="N5" s="76" t="s">
        <v>101</v>
      </c>
      <c r="O5" s="76" t="s">
        <v>102</v>
      </c>
      <c r="P5" s="76" t="s">
        <v>103</v>
      </c>
      <c r="Q5" s="76" t="s">
        <v>104</v>
      </c>
      <c r="R5" s="76" t="s">
        <v>105</v>
      </c>
      <c r="S5" s="76" t="s">
        <v>106</v>
      </c>
      <c r="T5" s="76" t="s">
        <v>107</v>
      </c>
      <c r="U5" s="333" t="s">
        <v>144</v>
      </c>
      <c r="V5" s="76" t="s">
        <v>16</v>
      </c>
      <c r="W5" s="36"/>
    </row>
    <row r="6" spans="1:23" ht="15.75" x14ac:dyDescent="0.2">
      <c r="A6" s="35" t="s">
        <v>17</v>
      </c>
      <c r="B6" s="222">
        <v>72120</v>
      </c>
      <c r="C6" s="222">
        <v>30028</v>
      </c>
      <c r="D6" s="229">
        <v>99</v>
      </c>
      <c r="E6" s="222">
        <v>14278</v>
      </c>
      <c r="F6" s="222">
        <v>768</v>
      </c>
      <c r="G6" s="222">
        <v>2996</v>
      </c>
      <c r="H6" s="229">
        <v>650</v>
      </c>
      <c r="I6" s="305">
        <v>138038</v>
      </c>
      <c r="J6" s="222">
        <v>196946</v>
      </c>
      <c r="K6" s="222">
        <v>149679</v>
      </c>
      <c r="L6" s="35" t="s">
        <v>17</v>
      </c>
      <c r="M6" s="327">
        <v>271</v>
      </c>
      <c r="N6" s="219">
        <v>39713</v>
      </c>
      <c r="O6" s="219">
        <v>1263</v>
      </c>
      <c r="P6" s="219">
        <v>3905</v>
      </c>
      <c r="Q6" s="245">
        <v>87</v>
      </c>
      <c r="R6" s="219">
        <v>3310</v>
      </c>
      <c r="S6" s="246">
        <v>6.51</v>
      </c>
      <c r="T6" s="246">
        <v>0.26</v>
      </c>
      <c r="U6" s="334">
        <v>1538</v>
      </c>
      <c r="V6" s="259">
        <f t="shared" ref="V6:V26" si="0">J6/(Q6+R6)</f>
        <v>57.976449808654692</v>
      </c>
      <c r="W6" s="35" t="s">
        <v>17</v>
      </c>
    </row>
    <row r="7" spans="1:23" ht="15.75" x14ac:dyDescent="0.2">
      <c r="A7" s="35" t="s">
        <v>18</v>
      </c>
      <c r="B7" s="220">
        <v>66251</v>
      </c>
      <c r="C7" s="220">
        <v>71430</v>
      </c>
      <c r="D7" s="220">
        <v>90</v>
      </c>
      <c r="E7" s="220">
        <v>8035</v>
      </c>
      <c r="F7" s="220">
        <v>1849</v>
      </c>
      <c r="G7" s="220">
        <v>22282</v>
      </c>
      <c r="H7" s="220">
        <v>998</v>
      </c>
      <c r="I7" s="306">
        <v>77900</v>
      </c>
      <c r="J7" s="220">
        <v>167500</v>
      </c>
      <c r="K7" s="220">
        <v>20000</v>
      </c>
      <c r="L7" s="35" t="s">
        <v>18</v>
      </c>
      <c r="M7" s="306">
        <v>382</v>
      </c>
      <c r="N7" s="220">
        <v>51884</v>
      </c>
      <c r="O7" s="220">
        <v>1039</v>
      </c>
      <c r="P7" s="220">
        <v>2417</v>
      </c>
      <c r="Q7" s="248">
        <v>92</v>
      </c>
      <c r="R7" s="220">
        <v>2900</v>
      </c>
      <c r="S7" s="249">
        <v>7</v>
      </c>
      <c r="T7" s="249">
        <v>1.5</v>
      </c>
      <c r="U7" s="335">
        <v>1197</v>
      </c>
      <c r="V7" s="259">
        <f t="shared" si="0"/>
        <v>55.982620320855617</v>
      </c>
      <c r="W7" s="35" t="s">
        <v>18</v>
      </c>
    </row>
    <row r="8" spans="1:23" ht="15.75" x14ac:dyDescent="0.2">
      <c r="A8" s="35" t="s">
        <v>19</v>
      </c>
      <c r="B8" s="220">
        <v>48852</v>
      </c>
      <c r="C8" s="220">
        <v>25426</v>
      </c>
      <c r="D8" s="220">
        <v>155</v>
      </c>
      <c r="E8" s="222">
        <v>8324</v>
      </c>
      <c r="F8" s="222">
        <v>3285</v>
      </c>
      <c r="G8" s="222">
        <v>15136</v>
      </c>
      <c r="H8" s="222">
        <v>2450</v>
      </c>
      <c r="I8" s="305">
        <v>151396</v>
      </c>
      <c r="J8" s="222">
        <v>304523</v>
      </c>
      <c r="K8" s="222">
        <v>29950</v>
      </c>
      <c r="L8" s="35" t="s">
        <v>19</v>
      </c>
      <c r="M8" s="305">
        <v>372</v>
      </c>
      <c r="N8" s="222">
        <v>66518</v>
      </c>
      <c r="O8" s="222">
        <v>2119</v>
      </c>
      <c r="P8" s="222">
        <v>2501</v>
      </c>
      <c r="Q8" s="250">
        <v>95</v>
      </c>
      <c r="R8" s="222">
        <v>3322</v>
      </c>
      <c r="S8" s="251">
        <v>6.5</v>
      </c>
      <c r="T8" s="251">
        <v>1.5</v>
      </c>
      <c r="U8" s="336">
        <v>793</v>
      </c>
      <c r="V8" s="259">
        <f t="shared" si="0"/>
        <v>89.119988293824989</v>
      </c>
      <c r="W8" s="35" t="s">
        <v>19</v>
      </c>
    </row>
    <row r="9" spans="1:23" ht="15.75" x14ac:dyDescent="0.2">
      <c r="A9" s="35" t="s">
        <v>20</v>
      </c>
      <c r="B9" s="222">
        <v>125622</v>
      </c>
      <c r="C9" s="222">
        <v>93334</v>
      </c>
      <c r="D9" s="222">
        <v>199</v>
      </c>
      <c r="E9" s="223">
        <v>11322</v>
      </c>
      <c r="F9" s="223">
        <v>3508</v>
      </c>
      <c r="G9" s="223">
        <v>5295</v>
      </c>
      <c r="H9" s="223">
        <v>2863</v>
      </c>
      <c r="I9" s="318">
        <v>299017</v>
      </c>
      <c r="J9" s="223">
        <v>479757</v>
      </c>
      <c r="K9" s="223">
        <v>295664</v>
      </c>
      <c r="L9" s="35" t="s">
        <v>20</v>
      </c>
      <c r="M9" s="328">
        <v>263</v>
      </c>
      <c r="N9" s="252">
        <v>96267</v>
      </c>
      <c r="O9" s="252">
        <v>2889</v>
      </c>
      <c r="P9" s="252">
        <v>2687</v>
      </c>
      <c r="Q9" s="253">
        <v>171</v>
      </c>
      <c r="R9" s="252">
        <v>6038</v>
      </c>
      <c r="S9" s="253">
        <v>8.41</v>
      </c>
      <c r="T9" s="293">
        <v>0</v>
      </c>
      <c r="U9" s="337">
        <v>1775</v>
      </c>
      <c r="V9" s="259">
        <f t="shared" si="0"/>
        <v>77.267998067321628</v>
      </c>
      <c r="W9" s="35" t="s">
        <v>20</v>
      </c>
    </row>
    <row r="10" spans="1:23" ht="15.75" x14ac:dyDescent="0.2">
      <c r="A10" s="35" t="s">
        <v>21</v>
      </c>
      <c r="B10" s="223">
        <v>100513</v>
      </c>
      <c r="C10" s="223">
        <v>26724</v>
      </c>
      <c r="D10" s="223">
        <v>178</v>
      </c>
      <c r="E10" s="223">
        <v>11146</v>
      </c>
      <c r="F10" s="223">
        <v>1787</v>
      </c>
      <c r="G10" s="223">
        <v>2631</v>
      </c>
      <c r="H10" s="223">
        <v>529</v>
      </c>
      <c r="I10" s="308">
        <v>167004</v>
      </c>
      <c r="J10" s="223">
        <v>262277</v>
      </c>
      <c r="K10" s="223">
        <v>134102</v>
      </c>
      <c r="L10" s="35" t="s">
        <v>21</v>
      </c>
      <c r="M10" s="321">
        <v>136</v>
      </c>
      <c r="N10" s="226">
        <v>74081</v>
      </c>
      <c r="O10" s="226">
        <v>2054</v>
      </c>
      <c r="P10" s="226">
        <v>4429</v>
      </c>
      <c r="Q10" s="254">
        <v>146</v>
      </c>
      <c r="R10" s="226">
        <v>5313</v>
      </c>
      <c r="S10" s="255">
        <v>5.75</v>
      </c>
      <c r="T10" s="256">
        <v>0</v>
      </c>
      <c r="U10" s="338">
        <v>1043</v>
      </c>
      <c r="V10" s="259">
        <f t="shared" si="0"/>
        <v>48.044880014654701</v>
      </c>
      <c r="W10" s="35" t="s">
        <v>21</v>
      </c>
    </row>
    <row r="11" spans="1:23" ht="15.75" x14ac:dyDescent="0.2">
      <c r="A11" s="35" t="s">
        <v>22</v>
      </c>
      <c r="B11" s="225">
        <v>108463</v>
      </c>
      <c r="C11" s="228" t="s">
        <v>37</v>
      </c>
      <c r="D11" s="226">
        <v>124</v>
      </c>
      <c r="E11" s="227">
        <v>9126</v>
      </c>
      <c r="F11" s="226">
        <v>7367</v>
      </c>
      <c r="G11" s="227" t="s">
        <v>37</v>
      </c>
      <c r="H11" s="226">
        <v>3004</v>
      </c>
      <c r="I11" s="309" t="s">
        <v>37</v>
      </c>
      <c r="J11" s="226">
        <v>516557</v>
      </c>
      <c r="K11" s="226">
        <v>225640</v>
      </c>
      <c r="L11" s="35" t="s">
        <v>22</v>
      </c>
      <c r="M11" s="321">
        <v>683</v>
      </c>
      <c r="N11" s="226">
        <v>64755</v>
      </c>
      <c r="O11" s="226">
        <v>5124</v>
      </c>
      <c r="P11" s="226">
        <v>2126</v>
      </c>
      <c r="Q11" s="254">
        <v>137</v>
      </c>
      <c r="R11" s="226">
        <v>5925</v>
      </c>
      <c r="S11" s="255">
        <v>9</v>
      </c>
      <c r="T11" s="256">
        <v>1.24</v>
      </c>
      <c r="U11" s="338">
        <v>1312</v>
      </c>
      <c r="V11" s="259">
        <f t="shared" si="0"/>
        <v>85.212306169580998</v>
      </c>
      <c r="W11" s="35" t="s">
        <v>22</v>
      </c>
    </row>
    <row r="12" spans="1:23" ht="15.75" x14ac:dyDescent="0.2">
      <c r="A12" s="35" t="s">
        <v>23</v>
      </c>
      <c r="B12" s="289">
        <v>60200</v>
      </c>
      <c r="C12" s="289">
        <v>46885</v>
      </c>
      <c r="D12" s="290">
        <v>111</v>
      </c>
      <c r="E12" s="289">
        <v>15468</v>
      </c>
      <c r="F12" s="289">
        <v>1849</v>
      </c>
      <c r="G12" s="289">
        <v>3401</v>
      </c>
      <c r="H12" s="290">
        <v>400</v>
      </c>
      <c r="I12" s="310">
        <v>103530</v>
      </c>
      <c r="J12" s="289">
        <v>185000</v>
      </c>
      <c r="K12" s="289">
        <v>122000</v>
      </c>
      <c r="L12" s="35" t="s">
        <v>23</v>
      </c>
      <c r="M12" s="315">
        <v>103</v>
      </c>
      <c r="N12" s="222">
        <v>51852</v>
      </c>
      <c r="O12" s="222">
        <v>2515</v>
      </c>
      <c r="P12" s="222">
        <v>2454</v>
      </c>
      <c r="Q12" s="250">
        <v>92</v>
      </c>
      <c r="R12" s="222">
        <v>3700</v>
      </c>
      <c r="S12" s="251">
        <v>6.5</v>
      </c>
      <c r="T12" s="251">
        <v>0</v>
      </c>
      <c r="U12" s="339">
        <v>841</v>
      </c>
      <c r="V12" s="259">
        <f t="shared" si="0"/>
        <v>48.786919831223628</v>
      </c>
      <c r="W12" s="35" t="s">
        <v>23</v>
      </c>
    </row>
    <row r="13" spans="1:23" ht="15.75" x14ac:dyDescent="0.2">
      <c r="A13" s="35" t="s">
        <v>24</v>
      </c>
      <c r="B13" s="222">
        <v>103046</v>
      </c>
      <c r="C13" s="222">
        <v>123624</v>
      </c>
      <c r="D13" s="222">
        <v>149</v>
      </c>
      <c r="E13" s="222">
        <v>35888</v>
      </c>
      <c r="F13" s="222">
        <v>2906</v>
      </c>
      <c r="G13" s="222" t="s">
        <v>37</v>
      </c>
      <c r="H13" s="222">
        <v>451</v>
      </c>
      <c r="I13" s="305">
        <v>393450</v>
      </c>
      <c r="J13" s="222">
        <v>552539</v>
      </c>
      <c r="K13" s="222" t="s">
        <v>37</v>
      </c>
      <c r="L13" s="35" t="s">
        <v>24</v>
      </c>
      <c r="M13" s="315">
        <v>1360</v>
      </c>
      <c r="N13" s="222">
        <v>89090</v>
      </c>
      <c r="O13" s="222">
        <v>4216</v>
      </c>
      <c r="P13" s="222">
        <v>9507</v>
      </c>
      <c r="Q13" s="250">
        <v>166</v>
      </c>
      <c r="R13" s="222">
        <v>5329</v>
      </c>
      <c r="S13" s="251">
        <v>10.45</v>
      </c>
      <c r="T13" s="251">
        <v>0</v>
      </c>
      <c r="U13" s="336">
        <v>2352</v>
      </c>
      <c r="V13" s="259">
        <f t="shared" si="0"/>
        <v>100.55304822565969</v>
      </c>
      <c r="W13" s="35" t="s">
        <v>24</v>
      </c>
    </row>
    <row r="14" spans="1:23" ht="15.75" x14ac:dyDescent="0.2">
      <c r="A14" s="35" t="s">
        <v>25</v>
      </c>
      <c r="B14" s="230">
        <v>95283</v>
      </c>
      <c r="C14" s="230">
        <v>229249</v>
      </c>
      <c r="D14" s="230">
        <v>139</v>
      </c>
      <c r="E14" s="230">
        <v>28173</v>
      </c>
      <c r="F14" s="230">
        <v>3775</v>
      </c>
      <c r="G14" s="230">
        <v>54360</v>
      </c>
      <c r="H14" s="230">
        <v>2105</v>
      </c>
      <c r="I14" s="311">
        <v>220535</v>
      </c>
      <c r="J14" s="230">
        <v>387582</v>
      </c>
      <c r="K14" s="230">
        <v>157331</v>
      </c>
      <c r="L14" s="35" t="s">
        <v>25</v>
      </c>
      <c r="M14" s="311">
        <v>252</v>
      </c>
      <c r="N14" s="230">
        <v>95011</v>
      </c>
      <c r="O14" s="230">
        <v>2165</v>
      </c>
      <c r="P14" s="230">
        <v>5132</v>
      </c>
      <c r="Q14" s="257">
        <v>134</v>
      </c>
      <c r="R14" s="230">
        <v>6045</v>
      </c>
      <c r="S14" s="258">
        <v>6</v>
      </c>
      <c r="T14" s="258">
        <v>0.5</v>
      </c>
      <c r="U14" s="340">
        <v>1278</v>
      </c>
      <c r="V14" s="259">
        <f t="shared" si="0"/>
        <v>62.725683767599932</v>
      </c>
      <c r="W14" s="35" t="s">
        <v>25</v>
      </c>
    </row>
    <row r="15" spans="1:23" ht="15.75" x14ac:dyDescent="0.2">
      <c r="A15" s="35" t="s">
        <v>26</v>
      </c>
      <c r="B15" s="231">
        <v>97641</v>
      </c>
      <c r="C15" s="231">
        <v>118090</v>
      </c>
      <c r="D15" s="232">
        <v>189</v>
      </c>
      <c r="E15" s="232">
        <v>23879</v>
      </c>
      <c r="F15" s="232">
        <v>5509</v>
      </c>
      <c r="G15" s="232">
        <v>4690</v>
      </c>
      <c r="H15" s="232">
        <v>2723</v>
      </c>
      <c r="I15" s="312">
        <v>270307</v>
      </c>
      <c r="J15" s="232">
        <v>517897</v>
      </c>
      <c r="K15" s="232">
        <v>162500</v>
      </c>
      <c r="L15" s="35" t="s">
        <v>26</v>
      </c>
      <c r="M15" s="322">
        <v>194</v>
      </c>
      <c r="N15" s="232">
        <v>195627</v>
      </c>
      <c r="O15" s="232">
        <v>6284</v>
      </c>
      <c r="P15" s="232">
        <v>5915</v>
      </c>
      <c r="Q15" s="260">
        <v>123</v>
      </c>
      <c r="R15" s="232">
        <v>5311</v>
      </c>
      <c r="S15" s="261">
        <v>6.68</v>
      </c>
      <c r="T15" s="261">
        <v>0</v>
      </c>
      <c r="U15" s="341">
        <v>1072</v>
      </c>
      <c r="V15" s="259">
        <f t="shared" si="0"/>
        <v>95.306772175193231</v>
      </c>
      <c r="W15" s="35" t="s">
        <v>26</v>
      </c>
    </row>
    <row r="16" spans="1:23" ht="15.75" x14ac:dyDescent="0.2">
      <c r="A16" s="35" t="s">
        <v>27</v>
      </c>
      <c r="B16" s="298">
        <v>310727</v>
      </c>
      <c r="C16" s="299">
        <v>125069</v>
      </c>
      <c r="D16" s="300">
        <v>535</v>
      </c>
      <c r="E16" s="300">
        <v>44073</v>
      </c>
      <c r="F16" s="300">
        <v>8040</v>
      </c>
      <c r="G16" s="300">
        <v>2842</v>
      </c>
      <c r="H16" s="300">
        <v>5556</v>
      </c>
      <c r="I16" s="313">
        <v>519427</v>
      </c>
      <c r="J16" s="300">
        <v>909409</v>
      </c>
      <c r="K16" s="299">
        <v>442570</v>
      </c>
      <c r="L16" s="35" t="s">
        <v>27</v>
      </c>
      <c r="M16" s="313">
        <v>337</v>
      </c>
      <c r="N16" s="299">
        <v>304921</v>
      </c>
      <c r="O16" s="299">
        <v>9838</v>
      </c>
      <c r="P16" s="299">
        <v>2886</v>
      </c>
      <c r="Q16" s="301">
        <v>545</v>
      </c>
      <c r="R16" s="299">
        <v>17841</v>
      </c>
      <c r="S16" s="302">
        <v>23.4</v>
      </c>
      <c r="T16" s="302">
        <v>3</v>
      </c>
      <c r="U16" s="342">
        <v>5900</v>
      </c>
      <c r="V16" s="259">
        <f t="shared" si="0"/>
        <v>49.462036331991733</v>
      </c>
      <c r="W16" s="35" t="s">
        <v>27</v>
      </c>
    </row>
    <row r="17" spans="1:23" ht="15.75" x14ac:dyDescent="0.2">
      <c r="A17" s="35" t="s">
        <v>28</v>
      </c>
      <c r="B17" s="286">
        <v>63020</v>
      </c>
      <c r="C17" s="286">
        <v>35899</v>
      </c>
      <c r="D17" s="286">
        <v>151</v>
      </c>
      <c r="E17" s="286">
        <v>14437</v>
      </c>
      <c r="F17" s="286">
        <v>3954</v>
      </c>
      <c r="G17" s="286">
        <v>2420</v>
      </c>
      <c r="H17" s="286">
        <v>1402</v>
      </c>
      <c r="I17" s="314">
        <v>176424</v>
      </c>
      <c r="J17" s="286">
        <v>281901</v>
      </c>
      <c r="K17" s="286">
        <v>66344</v>
      </c>
      <c r="L17" s="35" t="s">
        <v>28</v>
      </c>
      <c r="M17" s="314">
        <v>167</v>
      </c>
      <c r="N17" s="286">
        <v>110</v>
      </c>
      <c r="O17" s="286">
        <v>2379</v>
      </c>
      <c r="P17" s="286">
        <v>2643</v>
      </c>
      <c r="Q17" s="287">
        <v>102</v>
      </c>
      <c r="R17" s="286">
        <v>3843</v>
      </c>
      <c r="S17" s="288">
        <v>7</v>
      </c>
      <c r="T17" s="288">
        <v>1</v>
      </c>
      <c r="U17" s="348">
        <v>974</v>
      </c>
      <c r="V17" s="259">
        <f t="shared" si="0"/>
        <v>71.457794676806088</v>
      </c>
      <c r="W17" s="35" t="s">
        <v>28</v>
      </c>
    </row>
    <row r="18" spans="1:23" ht="15.75" x14ac:dyDescent="0.2">
      <c r="A18" s="35" t="s">
        <v>29</v>
      </c>
      <c r="B18" s="234">
        <v>211250</v>
      </c>
      <c r="C18" s="222">
        <v>82747</v>
      </c>
      <c r="D18" s="229">
        <v>294</v>
      </c>
      <c r="E18" s="222">
        <v>13824</v>
      </c>
      <c r="F18" s="222">
        <v>3508</v>
      </c>
      <c r="G18" s="222">
        <v>6670</v>
      </c>
      <c r="H18" s="222">
        <v>5036</v>
      </c>
      <c r="I18" s="305">
        <v>529255</v>
      </c>
      <c r="J18" s="222">
        <v>845327</v>
      </c>
      <c r="K18" s="222">
        <v>248525</v>
      </c>
      <c r="L18" s="35" t="s">
        <v>29</v>
      </c>
      <c r="M18" s="305">
        <v>449</v>
      </c>
      <c r="N18" s="222">
        <v>266273</v>
      </c>
      <c r="O18" s="222">
        <v>4735</v>
      </c>
      <c r="P18" s="222">
        <v>3542</v>
      </c>
      <c r="Q18" s="250">
        <v>425</v>
      </c>
      <c r="R18" s="222">
        <v>13054</v>
      </c>
      <c r="S18" s="251">
        <v>18.63</v>
      </c>
      <c r="T18" s="251">
        <v>3.5</v>
      </c>
      <c r="U18" s="336">
        <v>2282</v>
      </c>
      <c r="V18" s="263">
        <f t="shared" si="0"/>
        <v>62.714370502262781</v>
      </c>
      <c r="W18" s="42" t="s">
        <v>29</v>
      </c>
    </row>
    <row r="19" spans="1:23" ht="15.75" x14ac:dyDescent="0.2">
      <c r="A19" s="35" t="s">
        <v>30</v>
      </c>
      <c r="B19" s="218">
        <v>190850</v>
      </c>
      <c r="C19" s="218">
        <v>64008</v>
      </c>
      <c r="D19" s="219">
        <v>391</v>
      </c>
      <c r="E19" s="219">
        <v>18782</v>
      </c>
      <c r="F19" s="219">
        <v>5961</v>
      </c>
      <c r="G19" s="235" t="s">
        <v>37</v>
      </c>
      <c r="H19" s="219">
        <v>631</v>
      </c>
      <c r="I19" s="309">
        <v>357995</v>
      </c>
      <c r="J19" s="219">
        <v>659564</v>
      </c>
      <c r="K19" s="219">
        <v>135992</v>
      </c>
      <c r="L19" s="35" t="s">
        <v>30</v>
      </c>
      <c r="M19" s="354">
        <v>391</v>
      </c>
      <c r="N19" s="355">
        <v>202207</v>
      </c>
      <c r="O19" s="355">
        <v>8482</v>
      </c>
      <c r="P19" s="355">
        <v>6701</v>
      </c>
      <c r="Q19" s="356">
        <v>360</v>
      </c>
      <c r="R19" s="355">
        <v>10837</v>
      </c>
      <c r="S19" s="357">
        <v>18.75</v>
      </c>
      <c r="T19" s="357">
        <v>6</v>
      </c>
      <c r="U19" s="338">
        <v>3421</v>
      </c>
      <c r="V19" s="259">
        <f t="shared" si="0"/>
        <v>58.905421094936145</v>
      </c>
      <c r="W19" s="35" t="s">
        <v>30</v>
      </c>
    </row>
    <row r="20" spans="1:23" ht="15.75" x14ac:dyDescent="0.2">
      <c r="A20" s="35" t="s">
        <v>31</v>
      </c>
      <c r="B20" s="208">
        <v>89550</v>
      </c>
      <c r="C20" s="208">
        <v>78720</v>
      </c>
      <c r="D20" s="208">
        <v>131</v>
      </c>
      <c r="E20" s="208">
        <v>9252</v>
      </c>
      <c r="F20" s="208">
        <v>2445</v>
      </c>
      <c r="G20" s="190" t="s">
        <v>37</v>
      </c>
      <c r="H20" s="208">
        <v>1781</v>
      </c>
      <c r="I20" s="316">
        <v>260024</v>
      </c>
      <c r="J20" s="208">
        <v>360915</v>
      </c>
      <c r="K20" s="208">
        <v>144881</v>
      </c>
      <c r="L20" s="35" t="s">
        <v>31</v>
      </c>
      <c r="M20" s="316">
        <v>195</v>
      </c>
      <c r="N20" s="208">
        <v>95007</v>
      </c>
      <c r="O20" s="208">
        <v>1278</v>
      </c>
      <c r="P20" s="208">
        <v>5161</v>
      </c>
      <c r="Q20" s="208">
        <v>176</v>
      </c>
      <c r="R20" s="208">
        <v>5953</v>
      </c>
      <c r="S20" s="291">
        <v>5.23</v>
      </c>
      <c r="T20" s="291">
        <v>0</v>
      </c>
      <c r="U20" s="343">
        <v>800</v>
      </c>
      <c r="V20" s="259">
        <f t="shared" si="0"/>
        <v>58.886441507586881</v>
      </c>
      <c r="W20" s="35" t="s">
        <v>31</v>
      </c>
    </row>
    <row r="21" spans="1:23" ht="15.75" x14ac:dyDescent="0.2">
      <c r="A21" s="35" t="s">
        <v>32</v>
      </c>
      <c r="B21" s="221"/>
      <c r="C21" s="221"/>
      <c r="D21" s="221"/>
      <c r="E21" s="221"/>
      <c r="F21" s="221"/>
      <c r="G21" s="221"/>
      <c r="H21" s="221"/>
      <c r="I21" s="306"/>
      <c r="J21" s="221"/>
      <c r="K21" s="221"/>
      <c r="L21" s="35" t="s">
        <v>32</v>
      </c>
      <c r="M21" s="306"/>
      <c r="N21" s="221"/>
      <c r="O21" s="221"/>
      <c r="P21" s="221"/>
      <c r="Q21" s="267"/>
      <c r="R21" s="221"/>
      <c r="S21" s="268"/>
      <c r="T21" s="268"/>
      <c r="U21" s="344">
        <v>1143</v>
      </c>
      <c r="V21" s="259" t="e">
        <f t="shared" si="0"/>
        <v>#DIV/0!</v>
      </c>
      <c r="W21" s="35" t="s">
        <v>32</v>
      </c>
    </row>
    <row r="22" spans="1:23" ht="16.5" thickBot="1" x14ac:dyDescent="0.25">
      <c r="A22" s="35" t="s">
        <v>33</v>
      </c>
      <c r="B22" s="220">
        <v>151139</v>
      </c>
      <c r="C22" s="236">
        <v>82614</v>
      </c>
      <c r="D22" s="220">
        <v>275</v>
      </c>
      <c r="E22" s="220">
        <v>28746</v>
      </c>
      <c r="F22" s="220">
        <v>4430</v>
      </c>
      <c r="G22" s="220">
        <v>26339</v>
      </c>
      <c r="H22" s="220">
        <v>3516</v>
      </c>
      <c r="I22" s="306">
        <v>586309</v>
      </c>
      <c r="J22" s="220">
        <v>806199</v>
      </c>
      <c r="K22" s="220">
        <v>445812</v>
      </c>
      <c r="L22" s="35" t="s">
        <v>33</v>
      </c>
      <c r="M22" s="306">
        <v>322</v>
      </c>
      <c r="N22" s="269">
        <v>110244</v>
      </c>
      <c r="O22" s="269">
        <v>5664</v>
      </c>
      <c r="P22" s="269">
        <v>6664</v>
      </c>
      <c r="Q22" s="270">
        <v>296</v>
      </c>
      <c r="R22" s="269">
        <v>9041</v>
      </c>
      <c r="S22" s="271">
        <v>15.06</v>
      </c>
      <c r="T22" s="271">
        <v>1</v>
      </c>
      <c r="U22" s="345">
        <v>1734</v>
      </c>
      <c r="V22" s="272">
        <f t="shared" si="0"/>
        <v>86.344543215165473</v>
      </c>
      <c r="W22" s="35" t="s">
        <v>33</v>
      </c>
    </row>
    <row r="23" spans="1:23" ht="16.5" thickBot="1" x14ac:dyDescent="0.25">
      <c r="A23" s="43" t="s">
        <v>66</v>
      </c>
      <c r="B23" s="237">
        <f t="shared" ref="B23:K23" si="1">SUM(B6:B22)</f>
        <v>1894527</v>
      </c>
      <c r="C23" s="238">
        <f t="shared" si="1"/>
        <v>1233847</v>
      </c>
      <c r="D23" s="239">
        <f t="shared" si="1"/>
        <v>3210</v>
      </c>
      <c r="E23" s="239">
        <f t="shared" si="1"/>
        <v>294753</v>
      </c>
      <c r="F23" s="239">
        <f t="shared" si="1"/>
        <v>60941</v>
      </c>
      <c r="G23" s="239">
        <f t="shared" si="1"/>
        <v>149062</v>
      </c>
      <c r="H23" s="239">
        <f t="shared" si="1"/>
        <v>34095</v>
      </c>
      <c r="I23" s="317">
        <f>SUM(I6:I22)</f>
        <v>4250611</v>
      </c>
      <c r="J23" s="239">
        <f t="shared" si="1"/>
        <v>7433893</v>
      </c>
      <c r="K23" s="239">
        <f t="shared" si="1"/>
        <v>2780990</v>
      </c>
      <c r="L23" s="216" t="s">
        <v>66</v>
      </c>
      <c r="M23" s="329">
        <f>SUM(M6:M22)</f>
        <v>5877</v>
      </c>
      <c r="N23" s="239">
        <f t="shared" ref="N23:T23" si="2">SUM(N6:N22)</f>
        <v>1803560</v>
      </c>
      <c r="O23" s="239">
        <f t="shared" si="2"/>
        <v>62044</v>
      </c>
      <c r="P23" s="239">
        <f t="shared" si="2"/>
        <v>68670</v>
      </c>
      <c r="Q23" s="273">
        <f t="shared" si="2"/>
        <v>3147</v>
      </c>
      <c r="R23" s="239">
        <f t="shared" si="2"/>
        <v>107762</v>
      </c>
      <c r="S23" s="274">
        <f t="shared" si="2"/>
        <v>160.87</v>
      </c>
      <c r="T23" s="274">
        <f t="shared" si="2"/>
        <v>19.5</v>
      </c>
      <c r="U23" s="317">
        <f>SUM(U6:U22)</f>
        <v>29455</v>
      </c>
      <c r="V23" s="275">
        <f t="shared" si="0"/>
        <v>67.026959038491015</v>
      </c>
      <c r="W23" s="44" t="s">
        <v>34</v>
      </c>
    </row>
    <row r="24" spans="1:23" ht="15.75" x14ac:dyDescent="0.25">
      <c r="A24" s="349" t="s">
        <v>62</v>
      </c>
      <c r="B24" s="233">
        <f t="shared" ref="B24:K24" si="3">SUM(B9,B10,B14,B15,B16,B18,B19,B20,B21,B22)</f>
        <v>1372575</v>
      </c>
      <c r="C24" s="233">
        <f t="shared" si="3"/>
        <v>900555</v>
      </c>
      <c r="D24" s="233">
        <f t="shared" si="3"/>
        <v>2331</v>
      </c>
      <c r="E24" s="233">
        <f t="shared" si="3"/>
        <v>189197</v>
      </c>
      <c r="F24" s="233">
        <f t="shared" si="3"/>
        <v>38963</v>
      </c>
      <c r="G24" s="233">
        <f t="shared" si="3"/>
        <v>102827</v>
      </c>
      <c r="H24" s="233">
        <f t="shared" si="3"/>
        <v>24740</v>
      </c>
      <c r="I24" s="318">
        <f>SUM(I9,I10,I14,I15,I16,I18,I19,I20,I21,I22)</f>
        <v>3209873</v>
      </c>
      <c r="J24" s="233">
        <f t="shared" si="3"/>
        <v>5228927</v>
      </c>
      <c r="K24" s="233">
        <f t="shared" si="3"/>
        <v>2167377</v>
      </c>
      <c r="L24" s="217" t="s">
        <v>62</v>
      </c>
      <c r="M24" s="308">
        <f>SUM(M8,M9,M13,M14,M15,M18,M19,M20,M21,M22)</f>
        <v>3798</v>
      </c>
      <c r="N24" s="233">
        <f t="shared" ref="N24:T24" si="4">SUM(N9,N10,N14,N15,N16,N18,N19,N20,N21,N22)</f>
        <v>1439638</v>
      </c>
      <c r="O24" s="233">
        <f t="shared" si="4"/>
        <v>43389</v>
      </c>
      <c r="P24" s="233">
        <f t="shared" si="4"/>
        <v>43117</v>
      </c>
      <c r="Q24" s="276">
        <f t="shared" si="4"/>
        <v>2376</v>
      </c>
      <c r="R24" s="233">
        <f t="shared" si="4"/>
        <v>79433</v>
      </c>
      <c r="S24" s="277">
        <f t="shared" si="4"/>
        <v>107.91</v>
      </c>
      <c r="T24" s="277">
        <f t="shared" si="4"/>
        <v>14</v>
      </c>
      <c r="U24" s="346">
        <f>SUM(U9,U10,U14,U15,U16,U18,U19,U20,U21,U22)</f>
        <v>20448</v>
      </c>
      <c r="V24" s="278">
        <f t="shared" si="0"/>
        <v>63.916280604823427</v>
      </c>
      <c r="W24" s="349" t="s">
        <v>62</v>
      </c>
    </row>
    <row r="25" spans="1:23" ht="15.75" x14ac:dyDescent="0.25">
      <c r="A25" s="349" t="s">
        <v>116</v>
      </c>
      <c r="B25" s="240">
        <v>60033</v>
      </c>
      <c r="C25" s="240">
        <v>16748</v>
      </c>
      <c r="D25" s="241">
        <v>116</v>
      </c>
      <c r="E25" s="240">
        <v>5522</v>
      </c>
      <c r="F25" s="241">
        <v>1548</v>
      </c>
      <c r="G25" s="240">
        <v>3067</v>
      </c>
      <c r="H25" s="240">
        <v>1323</v>
      </c>
      <c r="I25" s="319">
        <v>54989</v>
      </c>
      <c r="J25" s="240">
        <v>131266</v>
      </c>
      <c r="K25" s="241">
        <v>81007</v>
      </c>
      <c r="L25" s="144" t="s">
        <v>116</v>
      </c>
      <c r="M25" s="323">
        <v>60</v>
      </c>
      <c r="N25" s="240">
        <v>51108</v>
      </c>
      <c r="O25" s="240">
        <v>1428</v>
      </c>
      <c r="P25" s="240">
        <v>2463</v>
      </c>
      <c r="Q25" s="279">
        <v>51</v>
      </c>
      <c r="R25" s="240">
        <v>1577</v>
      </c>
      <c r="S25" s="280">
        <v>3.63</v>
      </c>
      <c r="T25" s="281">
        <v>0.53</v>
      </c>
      <c r="U25" s="323">
        <v>526</v>
      </c>
      <c r="V25" s="352">
        <f t="shared" si="0"/>
        <v>80.63022113022113</v>
      </c>
      <c r="W25" s="349" t="s">
        <v>116</v>
      </c>
    </row>
    <row r="26" spans="1:23" ht="15.75" x14ac:dyDescent="0.25">
      <c r="A26" s="349" t="s">
        <v>117</v>
      </c>
      <c r="B26" s="242">
        <v>41883</v>
      </c>
      <c r="C26" s="242">
        <v>8370</v>
      </c>
      <c r="D26" s="243">
        <v>109</v>
      </c>
      <c r="E26" s="242">
        <v>31</v>
      </c>
      <c r="F26" s="242">
        <v>2179</v>
      </c>
      <c r="G26" s="242">
        <v>1592</v>
      </c>
      <c r="H26" s="242">
        <v>1446</v>
      </c>
      <c r="I26" s="351">
        <v>35206</v>
      </c>
      <c r="J26" s="242">
        <v>111807</v>
      </c>
      <c r="K26" s="242">
        <v>52231</v>
      </c>
      <c r="L26" s="296" t="s">
        <v>117</v>
      </c>
      <c r="M26" s="330" t="s">
        <v>37</v>
      </c>
      <c r="N26" s="242">
        <v>80482</v>
      </c>
      <c r="O26" s="242">
        <v>0</v>
      </c>
      <c r="P26" s="242">
        <v>0</v>
      </c>
      <c r="Q26" s="243">
        <v>47</v>
      </c>
      <c r="R26" s="242">
        <v>1813</v>
      </c>
      <c r="S26" s="243">
        <v>3.5</v>
      </c>
      <c r="T26" s="292">
        <v>1</v>
      </c>
      <c r="U26" s="347">
        <v>503</v>
      </c>
      <c r="V26" s="278">
        <f t="shared" si="0"/>
        <v>60.111290322580643</v>
      </c>
      <c r="W26" s="349" t="s">
        <v>117</v>
      </c>
    </row>
    <row r="31" spans="1:23" x14ac:dyDescent="0.2">
      <c r="U31" s="129"/>
    </row>
    <row r="33" spans="21:21" x14ac:dyDescent="0.2">
      <c r="U33" s="129"/>
    </row>
  </sheetData>
  <sheetProtection algorithmName="SHA-512" hashValue="TBZPpmrol4nLvaTYNum3L2SQyZbgTGQAyrro/iiGqx+KKTNcXAt5y4RHUrAvf/F/Nle7MGzMFaQBIb1MhPlnyg==" saltValue="5zlfQ67nIezo+mLniYRUng==" spinCount="100000" sheet="1" objects="1" scenarios="1"/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4" zoomScale="75" zoomScaleNormal="75" workbookViewId="0">
      <selection activeCell="I23" sqref="I23"/>
    </sheetView>
  </sheetViews>
  <sheetFormatPr baseColWidth="10" defaultRowHeight="12.75" x14ac:dyDescent="0.2"/>
  <cols>
    <col min="1" max="1" width="27.5703125" bestFit="1" customWidth="1"/>
    <col min="12" max="12" width="27.5703125" bestFit="1" customWidth="1"/>
    <col min="21" max="21" width="14.85546875" bestFit="1" customWidth="1"/>
    <col min="22" max="22" width="20.7109375" bestFit="1" customWidth="1"/>
  </cols>
  <sheetData>
    <row r="1" spans="1:23" ht="15.75" x14ac:dyDescent="0.25">
      <c r="A1" s="359" t="s">
        <v>138</v>
      </c>
      <c r="B1" s="359"/>
      <c r="C1" s="359"/>
      <c r="D1" s="359"/>
      <c r="E1" s="359"/>
      <c r="F1" s="359"/>
      <c r="G1" s="295"/>
      <c r="H1" s="295"/>
      <c r="I1" s="295"/>
      <c r="J1" s="295"/>
      <c r="K1" s="295"/>
      <c r="L1" s="295"/>
      <c r="M1" s="295"/>
      <c r="N1" s="2"/>
      <c r="O1" s="2"/>
      <c r="P1" s="2"/>
      <c r="Q1" s="2"/>
      <c r="R1" s="2"/>
      <c r="S1" s="62"/>
      <c r="T1" s="2"/>
      <c r="U1" s="2"/>
      <c r="V1" s="2"/>
      <c r="W1" s="2"/>
    </row>
    <row r="2" spans="1:23" ht="15.75" x14ac:dyDescent="0.25">
      <c r="A2" s="295"/>
      <c r="B2" s="295"/>
      <c r="C2" s="295"/>
      <c r="D2" s="2"/>
      <c r="E2" s="2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4"/>
      <c r="T2" s="2"/>
      <c r="U2" s="2"/>
      <c r="V2" s="2"/>
      <c r="W2" s="2"/>
    </row>
    <row r="3" spans="1:23" ht="15.75" x14ac:dyDescent="0.25">
      <c r="A3" s="65"/>
      <c r="B3" s="66">
        <v>1</v>
      </c>
      <c r="C3" s="67">
        <v>2</v>
      </c>
      <c r="D3" s="66">
        <v>3</v>
      </c>
      <c r="E3" s="66">
        <v>4</v>
      </c>
      <c r="F3" s="66">
        <v>5</v>
      </c>
      <c r="G3" s="66">
        <v>6</v>
      </c>
      <c r="H3" s="66">
        <v>7</v>
      </c>
      <c r="I3" s="66">
        <v>8</v>
      </c>
      <c r="J3" s="66">
        <v>9</v>
      </c>
      <c r="K3" s="66">
        <v>10</v>
      </c>
      <c r="L3" s="68"/>
      <c r="M3" s="324">
        <v>11</v>
      </c>
      <c r="N3" s="66">
        <v>12</v>
      </c>
      <c r="O3" s="66">
        <v>13</v>
      </c>
      <c r="P3" s="66">
        <v>14</v>
      </c>
      <c r="Q3" s="66">
        <v>15</v>
      </c>
      <c r="R3" s="66">
        <v>16</v>
      </c>
      <c r="S3" s="66">
        <v>17</v>
      </c>
      <c r="T3" s="66">
        <v>18</v>
      </c>
      <c r="U3" s="331">
        <v>19</v>
      </c>
      <c r="V3" s="69" t="s">
        <v>1</v>
      </c>
      <c r="W3" s="70"/>
    </row>
    <row r="4" spans="1:23" ht="121.5" x14ac:dyDescent="0.2">
      <c r="A4" s="35"/>
      <c r="B4" s="72" t="s">
        <v>72</v>
      </c>
      <c r="C4" s="73" t="s">
        <v>73</v>
      </c>
      <c r="D4" s="74" t="s">
        <v>74</v>
      </c>
      <c r="E4" s="74" t="s">
        <v>75</v>
      </c>
      <c r="F4" s="74" t="s">
        <v>76</v>
      </c>
      <c r="G4" s="74" t="s">
        <v>77</v>
      </c>
      <c r="H4" s="74" t="s">
        <v>78</v>
      </c>
      <c r="I4" s="303" t="s">
        <v>139</v>
      </c>
      <c r="J4" s="74" t="s">
        <v>80</v>
      </c>
      <c r="K4" s="74" t="s">
        <v>134</v>
      </c>
      <c r="L4" s="75"/>
      <c r="M4" s="325" t="s">
        <v>141</v>
      </c>
      <c r="N4" s="74" t="s">
        <v>83</v>
      </c>
      <c r="O4" s="74" t="s">
        <v>84</v>
      </c>
      <c r="P4" s="74" t="s">
        <v>85</v>
      </c>
      <c r="Q4" s="74" t="s">
        <v>86</v>
      </c>
      <c r="R4" s="74" t="s">
        <v>4</v>
      </c>
      <c r="S4" s="74" t="s">
        <v>87</v>
      </c>
      <c r="T4" s="74" t="s">
        <v>135</v>
      </c>
      <c r="U4" s="332" t="s">
        <v>143</v>
      </c>
      <c r="V4" s="76" t="s">
        <v>89</v>
      </c>
      <c r="W4" s="36"/>
    </row>
    <row r="5" spans="1:23" ht="60" x14ac:dyDescent="0.2">
      <c r="A5" s="35"/>
      <c r="B5" s="76" t="s">
        <v>90</v>
      </c>
      <c r="C5" s="77" t="s">
        <v>91</v>
      </c>
      <c r="D5" s="76" t="s">
        <v>92</v>
      </c>
      <c r="E5" s="76" t="s">
        <v>93</v>
      </c>
      <c r="F5" s="76" t="s">
        <v>94</v>
      </c>
      <c r="G5" s="76" t="s">
        <v>95</v>
      </c>
      <c r="H5" s="76" t="s">
        <v>96</v>
      </c>
      <c r="I5" s="304" t="s">
        <v>140</v>
      </c>
      <c r="J5" s="76" t="s">
        <v>98</v>
      </c>
      <c r="K5" s="76" t="s">
        <v>99</v>
      </c>
      <c r="L5" s="78"/>
      <c r="M5" s="326" t="s">
        <v>142</v>
      </c>
      <c r="N5" s="76" t="s">
        <v>101</v>
      </c>
      <c r="O5" s="76" t="s">
        <v>102</v>
      </c>
      <c r="P5" s="76" t="s">
        <v>103</v>
      </c>
      <c r="Q5" s="76" t="s">
        <v>104</v>
      </c>
      <c r="R5" s="76" t="s">
        <v>105</v>
      </c>
      <c r="S5" s="76" t="s">
        <v>106</v>
      </c>
      <c r="T5" s="76" t="s">
        <v>107</v>
      </c>
      <c r="U5" s="333" t="s">
        <v>144</v>
      </c>
      <c r="V5" s="76" t="s">
        <v>16</v>
      </c>
      <c r="W5" s="36"/>
    </row>
    <row r="6" spans="1:23" ht="15.75" x14ac:dyDescent="0.2">
      <c r="A6" s="35" t="s">
        <v>17</v>
      </c>
      <c r="B6" s="222">
        <v>71865</v>
      </c>
      <c r="C6" s="222">
        <v>27220</v>
      </c>
      <c r="D6" s="229">
        <v>102</v>
      </c>
      <c r="E6" s="222">
        <v>9597</v>
      </c>
      <c r="F6" s="222">
        <v>1169</v>
      </c>
      <c r="G6" s="222">
        <v>3398</v>
      </c>
      <c r="H6" s="229">
        <v>1045</v>
      </c>
      <c r="I6" s="305">
        <v>119973</v>
      </c>
      <c r="J6" s="222">
        <v>209192</v>
      </c>
      <c r="K6" s="222">
        <v>147699</v>
      </c>
      <c r="L6" s="35" t="s">
        <v>17</v>
      </c>
      <c r="M6" s="327">
        <v>184</v>
      </c>
      <c r="N6" s="219">
        <v>45775</v>
      </c>
      <c r="O6" s="219">
        <v>1404</v>
      </c>
      <c r="P6" s="219">
        <v>4011</v>
      </c>
      <c r="Q6" s="245">
        <v>87</v>
      </c>
      <c r="R6" s="219">
        <v>3451</v>
      </c>
      <c r="S6" s="246">
        <v>6.51</v>
      </c>
      <c r="T6" s="246">
        <v>0.26</v>
      </c>
      <c r="U6" s="334">
        <v>1538</v>
      </c>
      <c r="V6" s="259">
        <f t="shared" ref="V6:V26" si="0">J6/(Q6+R6)</f>
        <v>59.127190503109098</v>
      </c>
      <c r="W6" s="35" t="s">
        <v>17</v>
      </c>
    </row>
    <row r="7" spans="1:23" ht="15.75" x14ac:dyDescent="0.2">
      <c r="A7" s="35" t="s">
        <v>18</v>
      </c>
      <c r="B7" s="220">
        <v>64178</v>
      </c>
      <c r="C7" s="220">
        <v>65177</v>
      </c>
      <c r="D7" s="220">
        <v>91</v>
      </c>
      <c r="E7" s="220">
        <v>7898</v>
      </c>
      <c r="F7" s="220">
        <v>2145</v>
      </c>
      <c r="G7" s="220">
        <v>41687</v>
      </c>
      <c r="H7" s="220">
        <v>600</v>
      </c>
      <c r="I7" s="306">
        <v>52350</v>
      </c>
      <c r="J7" s="220">
        <v>180000</v>
      </c>
      <c r="K7" s="220">
        <v>20000</v>
      </c>
      <c r="L7" s="35" t="s">
        <v>18</v>
      </c>
      <c r="M7" s="306">
        <v>350</v>
      </c>
      <c r="N7" s="220">
        <v>54480</v>
      </c>
      <c r="O7" s="220">
        <v>1209</v>
      </c>
      <c r="P7" s="220">
        <v>3183</v>
      </c>
      <c r="Q7" s="248">
        <v>78</v>
      </c>
      <c r="R7" s="220">
        <v>2913</v>
      </c>
      <c r="S7" s="249">
        <v>7</v>
      </c>
      <c r="T7" s="249">
        <v>2.5</v>
      </c>
      <c r="U7" s="335">
        <v>1197</v>
      </c>
      <c r="V7" s="259">
        <f t="shared" si="0"/>
        <v>60.180541624874621</v>
      </c>
      <c r="W7" s="35" t="s">
        <v>18</v>
      </c>
    </row>
    <row r="8" spans="1:23" ht="15.75" x14ac:dyDescent="0.2">
      <c r="A8" s="35" t="s">
        <v>19</v>
      </c>
      <c r="B8" s="220">
        <v>48852</v>
      </c>
      <c r="C8" s="220">
        <v>25426</v>
      </c>
      <c r="D8" s="220">
        <v>155</v>
      </c>
      <c r="E8" s="222">
        <v>8324</v>
      </c>
      <c r="F8" s="222">
        <v>3285</v>
      </c>
      <c r="G8" s="222">
        <v>15136</v>
      </c>
      <c r="H8" s="222">
        <v>2450</v>
      </c>
      <c r="I8" s="305">
        <v>151396</v>
      </c>
      <c r="J8" s="222">
        <v>304523</v>
      </c>
      <c r="K8" s="222">
        <v>29950</v>
      </c>
      <c r="L8" s="35" t="s">
        <v>19</v>
      </c>
      <c r="M8" s="305">
        <v>372</v>
      </c>
      <c r="N8" s="222">
        <v>66518</v>
      </c>
      <c r="O8" s="222">
        <v>2119</v>
      </c>
      <c r="P8" s="222">
        <v>2501</v>
      </c>
      <c r="Q8" s="250">
        <v>95</v>
      </c>
      <c r="R8" s="222">
        <v>3322</v>
      </c>
      <c r="S8" s="251">
        <v>6.5</v>
      </c>
      <c r="T8" s="251">
        <v>1.5</v>
      </c>
      <c r="U8" s="336">
        <v>793</v>
      </c>
      <c r="V8" s="259">
        <f t="shared" si="0"/>
        <v>89.119988293824989</v>
      </c>
      <c r="W8" s="35" t="s">
        <v>19</v>
      </c>
    </row>
    <row r="9" spans="1:23" ht="15.75" x14ac:dyDescent="0.2">
      <c r="A9" s="35" t="s">
        <v>20</v>
      </c>
      <c r="B9" s="222">
        <v>124785</v>
      </c>
      <c r="C9" s="222">
        <v>88039</v>
      </c>
      <c r="D9" s="222">
        <v>192</v>
      </c>
      <c r="E9" s="223">
        <v>14910</v>
      </c>
      <c r="F9" s="224">
        <v>4210</v>
      </c>
      <c r="G9" s="223">
        <v>17699</v>
      </c>
      <c r="H9" s="224">
        <v>2159</v>
      </c>
      <c r="I9" s="307">
        <v>262217</v>
      </c>
      <c r="J9" s="223">
        <v>445138</v>
      </c>
      <c r="K9" s="223">
        <v>280993</v>
      </c>
      <c r="L9" s="35" t="s">
        <v>20</v>
      </c>
      <c r="M9" s="328">
        <v>260</v>
      </c>
      <c r="N9" s="252">
        <v>95198</v>
      </c>
      <c r="O9" s="252">
        <v>2997</v>
      </c>
      <c r="P9" s="252">
        <v>2874</v>
      </c>
      <c r="Q9" s="253">
        <v>158</v>
      </c>
      <c r="R9" s="252">
        <v>6002</v>
      </c>
      <c r="S9" s="253">
        <v>8.41</v>
      </c>
      <c r="T9" s="293">
        <v>0</v>
      </c>
      <c r="U9" s="337">
        <v>1775</v>
      </c>
      <c r="V9" s="259">
        <f t="shared" si="0"/>
        <v>72.262662337662334</v>
      </c>
      <c r="W9" s="35" t="s">
        <v>20</v>
      </c>
    </row>
    <row r="10" spans="1:23" ht="15.75" x14ac:dyDescent="0.2">
      <c r="A10" s="35" t="s">
        <v>21</v>
      </c>
      <c r="B10" s="223">
        <v>97957</v>
      </c>
      <c r="C10" s="223">
        <v>23100</v>
      </c>
      <c r="D10" s="223">
        <v>188</v>
      </c>
      <c r="E10" s="223">
        <v>6521</v>
      </c>
      <c r="F10" s="223">
        <v>1567</v>
      </c>
      <c r="G10" s="223">
        <v>1923</v>
      </c>
      <c r="H10" s="223">
        <v>556</v>
      </c>
      <c r="I10" s="308">
        <v>166468</v>
      </c>
      <c r="J10" s="223">
        <v>254577</v>
      </c>
      <c r="K10" s="223">
        <v>122765</v>
      </c>
      <c r="L10" s="35" t="s">
        <v>21</v>
      </c>
      <c r="M10" s="321">
        <v>146</v>
      </c>
      <c r="N10" s="226">
        <v>74081</v>
      </c>
      <c r="O10" s="226">
        <v>1975</v>
      </c>
      <c r="P10" s="226">
        <v>4433</v>
      </c>
      <c r="Q10" s="254">
        <v>141</v>
      </c>
      <c r="R10" s="226">
        <v>5139</v>
      </c>
      <c r="S10" s="255">
        <v>5.66</v>
      </c>
      <c r="T10" s="256">
        <v>0</v>
      </c>
      <c r="U10" s="338">
        <v>1043</v>
      </c>
      <c r="V10" s="259">
        <f t="shared" si="0"/>
        <v>48.215340909090912</v>
      </c>
      <c r="W10" s="35" t="s">
        <v>21</v>
      </c>
    </row>
    <row r="11" spans="1:23" ht="15.75" x14ac:dyDescent="0.2">
      <c r="A11" s="35" t="s">
        <v>22</v>
      </c>
      <c r="B11" s="225">
        <v>101917</v>
      </c>
      <c r="C11" s="228" t="s">
        <v>37</v>
      </c>
      <c r="D11" s="226">
        <v>123</v>
      </c>
      <c r="E11" s="227">
        <v>9006</v>
      </c>
      <c r="F11" s="226">
        <v>6284</v>
      </c>
      <c r="G11" s="227" t="s">
        <v>37</v>
      </c>
      <c r="H11" s="226">
        <v>1080</v>
      </c>
      <c r="I11" s="309">
        <v>197386</v>
      </c>
      <c r="J11" s="226">
        <v>497831</v>
      </c>
      <c r="K11" s="226">
        <v>216786</v>
      </c>
      <c r="L11" s="35" t="s">
        <v>22</v>
      </c>
      <c r="M11" s="321">
        <v>131</v>
      </c>
      <c r="N11" s="226">
        <v>63784</v>
      </c>
      <c r="O11" s="226">
        <v>4570</v>
      </c>
      <c r="P11" s="226">
        <v>2259</v>
      </c>
      <c r="Q11" s="254">
        <v>128</v>
      </c>
      <c r="R11" s="226">
        <v>5544</v>
      </c>
      <c r="S11" s="255">
        <v>8.51</v>
      </c>
      <c r="T11" s="256" t="s">
        <v>37</v>
      </c>
      <c r="U11" s="338">
        <v>1312</v>
      </c>
      <c r="V11" s="259">
        <f t="shared" si="0"/>
        <v>87.769922425952046</v>
      </c>
      <c r="W11" s="35" t="s">
        <v>22</v>
      </c>
    </row>
    <row r="12" spans="1:23" ht="15.75" x14ac:dyDescent="0.2">
      <c r="A12" s="35" t="s">
        <v>23</v>
      </c>
      <c r="B12" s="289">
        <v>59251</v>
      </c>
      <c r="C12" s="289">
        <v>43484</v>
      </c>
      <c r="D12" s="290">
        <v>143</v>
      </c>
      <c r="E12" s="289">
        <v>12678</v>
      </c>
      <c r="F12" s="289">
        <v>2152</v>
      </c>
      <c r="G12" s="289">
        <v>5013</v>
      </c>
      <c r="H12" s="290">
        <v>593</v>
      </c>
      <c r="I12" s="310">
        <v>92430</v>
      </c>
      <c r="J12" s="289">
        <v>197700</v>
      </c>
      <c r="K12" s="289">
        <v>144000</v>
      </c>
      <c r="L12" s="35" t="s">
        <v>23</v>
      </c>
      <c r="M12" s="315">
        <v>91</v>
      </c>
      <c r="N12" s="222">
        <v>60349</v>
      </c>
      <c r="O12" s="222">
        <v>2550</v>
      </c>
      <c r="P12" s="222">
        <v>2532</v>
      </c>
      <c r="Q12" s="250">
        <v>107</v>
      </c>
      <c r="R12" s="222">
        <v>3700</v>
      </c>
      <c r="S12" s="251">
        <v>6.5</v>
      </c>
      <c r="T12" s="251">
        <v>0</v>
      </c>
      <c r="U12" s="339">
        <v>841</v>
      </c>
      <c r="V12" s="259">
        <f t="shared" si="0"/>
        <v>51.930654058313635</v>
      </c>
      <c r="W12" s="35" t="s">
        <v>23</v>
      </c>
    </row>
    <row r="13" spans="1:23" ht="15.75" x14ac:dyDescent="0.2">
      <c r="A13" s="35" t="s">
        <v>24</v>
      </c>
      <c r="B13" s="222">
        <v>90522</v>
      </c>
      <c r="C13" s="222">
        <v>118954</v>
      </c>
      <c r="D13" s="222">
        <v>170</v>
      </c>
      <c r="E13" s="222">
        <v>35438</v>
      </c>
      <c r="F13" s="222">
        <v>3959</v>
      </c>
      <c r="G13" s="222" t="s">
        <v>37</v>
      </c>
      <c r="H13" s="222">
        <v>827</v>
      </c>
      <c r="I13" s="305">
        <v>318931</v>
      </c>
      <c r="J13" s="222">
        <v>534448</v>
      </c>
      <c r="K13" s="222" t="s">
        <v>37</v>
      </c>
      <c r="L13" s="35" t="s">
        <v>24</v>
      </c>
      <c r="M13" s="315">
        <v>1194</v>
      </c>
      <c r="N13" s="222">
        <v>88368</v>
      </c>
      <c r="O13" s="222">
        <v>4764</v>
      </c>
      <c r="P13" s="222">
        <v>9397</v>
      </c>
      <c r="Q13" s="250">
        <v>147</v>
      </c>
      <c r="R13" s="222">
        <v>5252</v>
      </c>
      <c r="S13" s="251">
        <v>11.57</v>
      </c>
      <c r="T13" s="251">
        <v>0</v>
      </c>
      <c r="U13" s="336">
        <v>2352</v>
      </c>
      <c r="V13" s="259">
        <f t="shared" si="0"/>
        <v>98.990183367290243</v>
      </c>
      <c r="W13" s="35" t="s">
        <v>24</v>
      </c>
    </row>
    <row r="14" spans="1:23" ht="15.75" x14ac:dyDescent="0.2">
      <c r="A14" s="35" t="s">
        <v>25</v>
      </c>
      <c r="B14" s="230">
        <v>93443</v>
      </c>
      <c r="C14" s="230">
        <v>174889</v>
      </c>
      <c r="D14" s="230">
        <v>141</v>
      </c>
      <c r="E14" s="230">
        <v>27199</v>
      </c>
      <c r="F14" s="230">
        <v>3925</v>
      </c>
      <c r="G14" s="230">
        <v>151066</v>
      </c>
      <c r="H14" s="230">
        <v>436</v>
      </c>
      <c r="I14" s="311">
        <v>354663</v>
      </c>
      <c r="J14" s="230">
        <v>525451</v>
      </c>
      <c r="K14" s="230">
        <v>156474</v>
      </c>
      <c r="L14" s="35" t="s">
        <v>25</v>
      </c>
      <c r="M14" s="311">
        <v>237</v>
      </c>
      <c r="N14" s="230">
        <v>97940</v>
      </c>
      <c r="O14" s="230">
        <v>2629</v>
      </c>
      <c r="P14" s="230">
        <v>6088</v>
      </c>
      <c r="Q14" s="257">
        <v>132</v>
      </c>
      <c r="R14" s="230">
        <v>5971</v>
      </c>
      <c r="S14" s="258">
        <v>6</v>
      </c>
      <c r="T14" s="258">
        <v>0.5</v>
      </c>
      <c r="U14" s="340">
        <v>1278</v>
      </c>
      <c r="V14" s="259">
        <f t="shared" si="0"/>
        <v>86.097165328526955</v>
      </c>
      <c r="W14" s="35" t="s">
        <v>25</v>
      </c>
    </row>
    <row r="15" spans="1:23" ht="15.75" x14ac:dyDescent="0.2">
      <c r="A15" s="35" t="s">
        <v>26</v>
      </c>
      <c r="B15" s="231">
        <v>93920</v>
      </c>
      <c r="C15" s="231">
        <v>60337</v>
      </c>
      <c r="D15" s="232">
        <v>189</v>
      </c>
      <c r="E15" s="232">
        <v>11010</v>
      </c>
      <c r="F15" s="232">
        <v>6164</v>
      </c>
      <c r="G15" s="232">
        <v>15081</v>
      </c>
      <c r="H15" s="232">
        <v>807</v>
      </c>
      <c r="I15" s="312">
        <v>137240</v>
      </c>
      <c r="J15" s="232">
        <v>376946</v>
      </c>
      <c r="K15" s="232">
        <v>185327</v>
      </c>
      <c r="L15" s="35" t="s">
        <v>26</v>
      </c>
      <c r="M15" s="322">
        <v>178</v>
      </c>
      <c r="N15" s="232">
        <v>192082</v>
      </c>
      <c r="O15" s="232">
        <v>5845</v>
      </c>
      <c r="P15" s="232">
        <v>6826</v>
      </c>
      <c r="Q15" s="260">
        <v>120</v>
      </c>
      <c r="R15" s="232">
        <v>5480</v>
      </c>
      <c r="S15" s="261">
        <v>6.54</v>
      </c>
      <c r="T15" s="261">
        <v>0.6</v>
      </c>
      <c r="U15" s="341">
        <v>1072</v>
      </c>
      <c r="V15" s="259">
        <f t="shared" si="0"/>
        <v>67.311785714285719</v>
      </c>
      <c r="W15" s="35" t="s">
        <v>26</v>
      </c>
    </row>
    <row r="16" spans="1:23" ht="15.75" x14ac:dyDescent="0.2">
      <c r="A16" s="35" t="s">
        <v>27</v>
      </c>
      <c r="B16" s="298">
        <v>324545</v>
      </c>
      <c r="C16" s="299">
        <v>122278</v>
      </c>
      <c r="D16" s="300">
        <v>550</v>
      </c>
      <c r="E16" s="300">
        <v>8856</v>
      </c>
      <c r="F16" s="300">
        <v>9837</v>
      </c>
      <c r="G16" s="300">
        <v>4022</v>
      </c>
      <c r="H16" s="300">
        <v>14147</v>
      </c>
      <c r="I16" s="313">
        <v>445625</v>
      </c>
      <c r="J16" s="300">
        <v>907009</v>
      </c>
      <c r="K16" s="299">
        <v>407358</v>
      </c>
      <c r="L16" s="35" t="s">
        <v>27</v>
      </c>
      <c r="M16" s="313">
        <v>324</v>
      </c>
      <c r="N16" s="299">
        <v>324482</v>
      </c>
      <c r="O16" s="299">
        <v>10857</v>
      </c>
      <c r="P16" s="299">
        <v>2437</v>
      </c>
      <c r="Q16" s="301">
        <v>528</v>
      </c>
      <c r="R16" s="299">
        <v>17805</v>
      </c>
      <c r="S16" s="302">
        <v>22.4</v>
      </c>
      <c r="T16" s="302">
        <v>2</v>
      </c>
      <c r="U16" s="342">
        <v>5900</v>
      </c>
      <c r="V16" s="259">
        <f t="shared" si="0"/>
        <v>49.474117711231116</v>
      </c>
      <c r="W16" s="35" t="s">
        <v>27</v>
      </c>
    </row>
    <row r="17" spans="1:23" ht="15.75" x14ac:dyDescent="0.2">
      <c r="A17" s="35" t="s">
        <v>28</v>
      </c>
      <c r="B17" s="286">
        <v>61997</v>
      </c>
      <c r="C17" s="286">
        <v>33479</v>
      </c>
      <c r="D17" s="286">
        <v>145</v>
      </c>
      <c r="E17" s="286">
        <v>14257</v>
      </c>
      <c r="F17" s="286">
        <v>2872</v>
      </c>
      <c r="G17" s="286">
        <v>97</v>
      </c>
      <c r="H17" s="286">
        <v>1782</v>
      </c>
      <c r="I17" s="314">
        <v>160039</v>
      </c>
      <c r="J17" s="286">
        <v>338919</v>
      </c>
      <c r="K17" s="286">
        <v>120668</v>
      </c>
      <c r="L17" s="35" t="s">
        <v>28</v>
      </c>
      <c r="M17" s="314">
        <v>113</v>
      </c>
      <c r="N17" s="286">
        <v>117154</v>
      </c>
      <c r="O17" s="286">
        <v>1193</v>
      </c>
      <c r="P17" s="286">
        <v>3344</v>
      </c>
      <c r="Q17" s="287">
        <v>102</v>
      </c>
      <c r="R17" s="286">
        <v>3728</v>
      </c>
      <c r="S17" s="288">
        <v>7</v>
      </c>
      <c r="T17" s="288">
        <v>1</v>
      </c>
      <c r="U17" s="348">
        <v>974</v>
      </c>
      <c r="V17" s="259">
        <f t="shared" si="0"/>
        <v>88.490600522193205</v>
      </c>
      <c r="W17" s="35" t="s">
        <v>28</v>
      </c>
    </row>
    <row r="18" spans="1:23" ht="15.75" x14ac:dyDescent="0.2">
      <c r="A18" s="35" t="s">
        <v>29</v>
      </c>
      <c r="B18" s="234">
        <v>218833</v>
      </c>
      <c r="C18" s="222">
        <v>71519</v>
      </c>
      <c r="D18" s="229">
        <v>314</v>
      </c>
      <c r="E18" s="222">
        <v>113523</v>
      </c>
      <c r="F18" s="222">
        <v>6846</v>
      </c>
      <c r="G18" s="222">
        <v>10637</v>
      </c>
      <c r="H18" s="222">
        <v>9085</v>
      </c>
      <c r="I18" s="315">
        <v>445150</v>
      </c>
      <c r="J18" s="222">
        <v>781304</v>
      </c>
      <c r="K18" s="222">
        <v>221158</v>
      </c>
      <c r="L18" s="35" t="s">
        <v>29</v>
      </c>
      <c r="M18" s="305">
        <v>446</v>
      </c>
      <c r="N18" s="222">
        <v>275186</v>
      </c>
      <c r="O18" s="222">
        <v>5798</v>
      </c>
      <c r="P18" s="222">
        <v>3314</v>
      </c>
      <c r="Q18" s="250">
        <v>423</v>
      </c>
      <c r="R18" s="222">
        <v>13120</v>
      </c>
      <c r="S18" s="251">
        <v>19.23</v>
      </c>
      <c r="T18" s="251">
        <v>3</v>
      </c>
      <c r="U18" s="336">
        <v>2282</v>
      </c>
      <c r="V18" s="263">
        <f t="shared" si="0"/>
        <v>57.69061507790002</v>
      </c>
      <c r="W18" s="42" t="s">
        <v>29</v>
      </c>
    </row>
    <row r="19" spans="1:23" ht="15.75" x14ac:dyDescent="0.2">
      <c r="A19" s="35" t="s">
        <v>30</v>
      </c>
      <c r="B19" s="218">
        <v>184389</v>
      </c>
      <c r="C19" s="218">
        <v>63787</v>
      </c>
      <c r="D19" s="219">
        <v>392</v>
      </c>
      <c r="E19" s="219">
        <v>33129</v>
      </c>
      <c r="F19" s="219">
        <v>6090</v>
      </c>
      <c r="G19" s="235" t="s">
        <v>37</v>
      </c>
      <c r="H19" s="219">
        <v>0</v>
      </c>
      <c r="I19" s="309">
        <v>405138</v>
      </c>
      <c r="J19" s="219">
        <v>726732</v>
      </c>
      <c r="K19" s="219">
        <v>142822</v>
      </c>
      <c r="L19" s="35" t="s">
        <v>30</v>
      </c>
      <c r="M19" s="321">
        <v>404</v>
      </c>
      <c r="N19" s="235">
        <v>215275</v>
      </c>
      <c r="O19" s="235">
        <v>8544</v>
      </c>
      <c r="P19" s="235">
        <v>7978</v>
      </c>
      <c r="Q19" s="265">
        <v>355</v>
      </c>
      <c r="R19" s="235">
        <v>10410</v>
      </c>
      <c r="S19" s="266">
        <v>18.47</v>
      </c>
      <c r="T19" s="266">
        <v>6</v>
      </c>
      <c r="U19" s="338">
        <v>3421</v>
      </c>
      <c r="V19" s="259">
        <f t="shared" si="0"/>
        <v>67.508778448676267</v>
      </c>
      <c r="W19" s="35" t="s">
        <v>30</v>
      </c>
    </row>
    <row r="20" spans="1:23" ht="15.75" x14ac:dyDescent="0.2">
      <c r="A20" s="35" t="s">
        <v>31</v>
      </c>
      <c r="B20" s="208">
        <v>88987</v>
      </c>
      <c r="C20" s="208">
        <v>50876</v>
      </c>
      <c r="D20" s="208">
        <v>134</v>
      </c>
      <c r="E20" s="208">
        <v>6121</v>
      </c>
      <c r="F20" s="208">
        <v>1407</v>
      </c>
      <c r="G20" s="190" t="s">
        <v>37</v>
      </c>
      <c r="H20" s="208">
        <v>295</v>
      </c>
      <c r="I20" s="316">
        <v>236122</v>
      </c>
      <c r="J20" s="208">
        <v>314554</v>
      </c>
      <c r="K20" s="208">
        <v>157484</v>
      </c>
      <c r="L20" s="35" t="s">
        <v>31</v>
      </c>
      <c r="M20" s="316">
        <v>218</v>
      </c>
      <c r="N20" s="208">
        <v>97647</v>
      </c>
      <c r="O20" s="208">
        <v>1160</v>
      </c>
      <c r="P20" s="208">
        <v>4282</v>
      </c>
      <c r="Q20" s="208">
        <v>174</v>
      </c>
      <c r="R20" s="208">
        <v>5950</v>
      </c>
      <c r="S20" s="291">
        <v>5.23</v>
      </c>
      <c r="T20" s="291">
        <v>1.43</v>
      </c>
      <c r="U20" s="343">
        <v>800</v>
      </c>
      <c r="V20" s="259">
        <f t="shared" si="0"/>
        <v>51.364141084258655</v>
      </c>
      <c r="W20" s="35" t="s">
        <v>31</v>
      </c>
    </row>
    <row r="21" spans="1:23" ht="15.75" x14ac:dyDescent="0.2">
      <c r="A21" s="35" t="s">
        <v>32</v>
      </c>
      <c r="B21" s="221">
        <v>136180</v>
      </c>
      <c r="C21" s="221">
        <v>18985</v>
      </c>
      <c r="D21" s="221">
        <v>533</v>
      </c>
      <c r="E21" s="221">
        <v>10157</v>
      </c>
      <c r="F21" s="221">
        <v>4792</v>
      </c>
      <c r="G21" s="221">
        <v>4558</v>
      </c>
      <c r="H21" s="221">
        <v>793</v>
      </c>
      <c r="I21" s="306">
        <v>150155</v>
      </c>
      <c r="J21" s="221">
        <v>381418</v>
      </c>
      <c r="K21" s="221" t="s">
        <v>37</v>
      </c>
      <c r="L21" s="35" t="s">
        <v>32</v>
      </c>
      <c r="M21" s="306">
        <v>175</v>
      </c>
      <c r="N21" s="221">
        <v>73760</v>
      </c>
      <c r="O21" s="221">
        <v>1898</v>
      </c>
      <c r="P21" s="221">
        <v>1071</v>
      </c>
      <c r="Q21" s="267">
        <v>183</v>
      </c>
      <c r="R21" s="221">
        <v>6473</v>
      </c>
      <c r="S21" s="268">
        <v>9</v>
      </c>
      <c r="T21" s="268">
        <v>0</v>
      </c>
      <c r="U21" s="344">
        <v>1143</v>
      </c>
      <c r="V21" s="259">
        <f t="shared" si="0"/>
        <v>57.304387019230766</v>
      </c>
      <c r="W21" s="35" t="s">
        <v>32</v>
      </c>
    </row>
    <row r="22" spans="1:23" ht="16.5" thickBot="1" x14ac:dyDescent="0.25">
      <c r="A22" s="35" t="s">
        <v>33</v>
      </c>
      <c r="B22" s="220">
        <v>149771</v>
      </c>
      <c r="C22" s="236">
        <v>75705</v>
      </c>
      <c r="D22" s="220">
        <v>280</v>
      </c>
      <c r="E22" s="220">
        <v>27723</v>
      </c>
      <c r="F22" s="220">
        <v>4205</v>
      </c>
      <c r="G22" s="220">
        <v>9077</v>
      </c>
      <c r="H22" s="220">
        <v>1383</v>
      </c>
      <c r="I22" s="306">
        <v>512255</v>
      </c>
      <c r="J22" s="220">
        <v>760711</v>
      </c>
      <c r="K22" s="220">
        <v>430094</v>
      </c>
      <c r="L22" s="35" t="s">
        <v>33</v>
      </c>
      <c r="M22" s="306">
        <v>284</v>
      </c>
      <c r="N22" s="269">
        <v>120819</v>
      </c>
      <c r="O22" s="269">
        <v>4981</v>
      </c>
      <c r="P22" s="269">
        <v>7607</v>
      </c>
      <c r="Q22" s="270">
        <v>268</v>
      </c>
      <c r="R22" s="269">
        <v>9408</v>
      </c>
      <c r="S22" s="271">
        <v>15.06</v>
      </c>
      <c r="T22" s="271">
        <v>1</v>
      </c>
      <c r="U22" s="345">
        <v>1734</v>
      </c>
      <c r="V22" s="272">
        <f t="shared" si="0"/>
        <v>78.618334022323268</v>
      </c>
      <c r="W22" s="35" t="s">
        <v>33</v>
      </c>
    </row>
    <row r="23" spans="1:23" ht="16.5" thickBot="1" x14ac:dyDescent="0.25">
      <c r="A23" s="43" t="s">
        <v>66</v>
      </c>
      <c r="B23" s="237">
        <f t="shared" ref="B23:K23" si="1">SUM(B6:B22)</f>
        <v>2011392</v>
      </c>
      <c r="C23" s="238">
        <f t="shared" si="1"/>
        <v>1063255</v>
      </c>
      <c r="D23" s="239">
        <f t="shared" si="1"/>
        <v>3842</v>
      </c>
      <c r="E23" s="239">
        <f t="shared" si="1"/>
        <v>356347</v>
      </c>
      <c r="F23" s="239">
        <f t="shared" si="1"/>
        <v>70909</v>
      </c>
      <c r="G23" s="239">
        <f t="shared" si="1"/>
        <v>279394</v>
      </c>
      <c r="H23" s="239">
        <f t="shared" si="1"/>
        <v>38038</v>
      </c>
      <c r="I23" s="317">
        <v>4207538</v>
      </c>
      <c r="J23" s="239">
        <f t="shared" si="1"/>
        <v>7736453</v>
      </c>
      <c r="K23" s="239">
        <f t="shared" si="1"/>
        <v>2783578</v>
      </c>
      <c r="L23" s="216" t="s">
        <v>66</v>
      </c>
      <c r="M23" s="329">
        <v>5107</v>
      </c>
      <c r="N23" s="239">
        <f t="shared" ref="N23:T23" si="2">SUM(N6:N22)</f>
        <v>2062898</v>
      </c>
      <c r="O23" s="239">
        <f t="shared" si="2"/>
        <v>64493</v>
      </c>
      <c r="P23" s="239">
        <f t="shared" si="2"/>
        <v>74137</v>
      </c>
      <c r="Q23" s="273">
        <f t="shared" si="2"/>
        <v>3226</v>
      </c>
      <c r="R23" s="239">
        <f t="shared" si="2"/>
        <v>113668</v>
      </c>
      <c r="S23" s="274">
        <f t="shared" si="2"/>
        <v>169.59</v>
      </c>
      <c r="T23" s="274">
        <f t="shared" si="2"/>
        <v>19.79</v>
      </c>
      <c r="U23" s="317">
        <f>SUM(U6:U22)</f>
        <v>29455</v>
      </c>
      <c r="V23" s="275">
        <f t="shared" si="0"/>
        <v>66.183491026057794</v>
      </c>
      <c r="W23" s="44" t="s">
        <v>34</v>
      </c>
    </row>
    <row r="24" spans="1:23" ht="15.75" x14ac:dyDescent="0.25">
      <c r="A24" s="295" t="s">
        <v>62</v>
      </c>
      <c r="B24" s="233">
        <f t="shared" ref="B24:K24" si="3">SUM(B9,B10,B14,B15,B16,B18,B19,B20,B21,B22)</f>
        <v>1512810</v>
      </c>
      <c r="C24" s="233">
        <f t="shared" si="3"/>
        <v>749515</v>
      </c>
      <c r="D24" s="233">
        <f t="shared" si="3"/>
        <v>2913</v>
      </c>
      <c r="E24" s="233">
        <f t="shared" si="3"/>
        <v>259149</v>
      </c>
      <c r="F24" s="233">
        <f t="shared" si="3"/>
        <v>49043</v>
      </c>
      <c r="G24" s="233">
        <f t="shared" si="3"/>
        <v>214063</v>
      </c>
      <c r="H24" s="233">
        <f t="shared" si="3"/>
        <v>29661</v>
      </c>
      <c r="I24" s="318">
        <v>3115033</v>
      </c>
      <c r="J24" s="233">
        <f t="shared" si="3"/>
        <v>5473840</v>
      </c>
      <c r="K24" s="233">
        <f t="shared" si="3"/>
        <v>2104475</v>
      </c>
      <c r="L24" s="217" t="s">
        <v>62</v>
      </c>
      <c r="M24" s="308">
        <v>2672</v>
      </c>
      <c r="N24" s="233">
        <f t="shared" ref="N24:T24" si="4">SUM(N9,N10,N14,N15,N16,N18,N19,N20,N21,N22)</f>
        <v>1566470</v>
      </c>
      <c r="O24" s="233">
        <f t="shared" si="4"/>
        <v>46684</v>
      </c>
      <c r="P24" s="233">
        <f t="shared" si="4"/>
        <v>46910</v>
      </c>
      <c r="Q24" s="276">
        <f t="shared" si="4"/>
        <v>2482</v>
      </c>
      <c r="R24" s="233">
        <f t="shared" si="4"/>
        <v>85758</v>
      </c>
      <c r="S24" s="277">
        <f t="shared" si="4"/>
        <v>116</v>
      </c>
      <c r="T24" s="277">
        <f t="shared" si="4"/>
        <v>14.53</v>
      </c>
      <c r="U24" s="346">
        <f>SUM(U9,U10,U11,U14,U15,U16,U18,U19,U20,U21,U22)</f>
        <v>21760</v>
      </c>
      <c r="V24" s="278">
        <f t="shared" si="0"/>
        <v>62.033544877606531</v>
      </c>
      <c r="W24" s="295" t="s">
        <v>62</v>
      </c>
    </row>
    <row r="25" spans="1:23" ht="15.75" x14ac:dyDescent="0.25">
      <c r="A25" s="295" t="s">
        <v>116</v>
      </c>
      <c r="B25" s="240">
        <v>59410</v>
      </c>
      <c r="C25" s="240">
        <v>13712</v>
      </c>
      <c r="D25" s="241">
        <v>154</v>
      </c>
      <c r="E25" s="240">
        <v>1798</v>
      </c>
      <c r="F25" s="241">
        <v>1755</v>
      </c>
      <c r="G25" s="240">
        <v>3289</v>
      </c>
      <c r="H25" s="240">
        <v>208</v>
      </c>
      <c r="I25" s="319">
        <v>70576</v>
      </c>
      <c r="J25" s="240">
        <v>145339</v>
      </c>
      <c r="K25" s="241">
        <v>97910</v>
      </c>
      <c r="L25" s="144" t="s">
        <v>116</v>
      </c>
      <c r="M25" s="323">
        <v>55</v>
      </c>
      <c r="N25" s="240">
        <v>48578</v>
      </c>
      <c r="O25" s="240">
        <v>1437</v>
      </c>
      <c r="P25" s="240">
        <v>2493</v>
      </c>
      <c r="Q25" s="279">
        <v>49</v>
      </c>
      <c r="R25" s="240">
        <v>1534</v>
      </c>
      <c r="S25" s="280">
        <v>3.63</v>
      </c>
      <c r="T25" s="281">
        <v>0.53</v>
      </c>
      <c r="U25" s="323">
        <v>526</v>
      </c>
      <c r="V25" s="282">
        <f t="shared" si="0"/>
        <v>91.812381554011367</v>
      </c>
      <c r="W25" s="295" t="s">
        <v>116</v>
      </c>
    </row>
    <row r="26" spans="1:23" ht="15.75" x14ac:dyDescent="0.25">
      <c r="A26" s="295" t="s">
        <v>117</v>
      </c>
      <c r="B26" s="242">
        <v>40815</v>
      </c>
      <c r="C26" s="242">
        <v>6778</v>
      </c>
      <c r="D26" s="243">
        <v>82</v>
      </c>
      <c r="E26" s="242">
        <v>31</v>
      </c>
      <c r="F26" s="242">
        <v>2153</v>
      </c>
      <c r="G26" s="242">
        <v>2421</v>
      </c>
      <c r="H26" s="243">
        <v>253</v>
      </c>
      <c r="I26" s="320">
        <v>33614</v>
      </c>
      <c r="J26" s="242">
        <v>110631</v>
      </c>
      <c r="K26" s="242">
        <v>54359</v>
      </c>
      <c r="L26" s="296" t="s">
        <v>117</v>
      </c>
      <c r="M26" s="330" t="s">
        <v>37</v>
      </c>
      <c r="N26" s="242">
        <v>84882</v>
      </c>
      <c r="O26" s="242">
        <v>0</v>
      </c>
      <c r="P26" s="242">
        <v>0</v>
      </c>
      <c r="Q26" s="243">
        <v>47</v>
      </c>
      <c r="R26" s="242">
        <v>1802</v>
      </c>
      <c r="S26" s="243">
        <v>3.5</v>
      </c>
      <c r="T26" s="292">
        <v>1</v>
      </c>
      <c r="U26" s="347">
        <v>503</v>
      </c>
      <c r="V26" s="278">
        <f t="shared" si="0"/>
        <v>59.832882639264469</v>
      </c>
      <c r="W26" s="295" t="s">
        <v>117</v>
      </c>
    </row>
    <row r="31" spans="1:23" x14ac:dyDescent="0.2">
      <c r="U31" s="129"/>
    </row>
    <row r="33" spans="21:21" x14ac:dyDescent="0.2">
      <c r="U33" s="129"/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="75" zoomScaleNormal="75" workbookViewId="0">
      <selection activeCell="B3" sqref="B3"/>
    </sheetView>
  </sheetViews>
  <sheetFormatPr baseColWidth="10" defaultRowHeight="12.75" x14ac:dyDescent="0.2"/>
  <cols>
    <col min="1" max="1" width="27.5703125" bestFit="1" customWidth="1"/>
    <col min="11" max="11" width="14.85546875" bestFit="1" customWidth="1"/>
    <col min="12" max="12" width="26.28515625" bestFit="1" customWidth="1"/>
    <col min="20" max="20" width="14.85546875" bestFit="1" customWidth="1"/>
  </cols>
  <sheetData>
    <row r="1" spans="1:22" ht="15.75" x14ac:dyDescent="0.25">
      <c r="A1" s="359" t="s">
        <v>133</v>
      </c>
      <c r="B1" s="359"/>
      <c r="C1" s="359"/>
      <c r="D1" s="359"/>
      <c r="E1" s="359"/>
      <c r="F1" s="359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62"/>
      <c r="T1" s="2"/>
      <c r="U1" s="2"/>
      <c r="V1" s="2"/>
    </row>
    <row r="2" spans="1:22" ht="15.75" x14ac:dyDescent="0.25">
      <c r="A2" s="1"/>
      <c r="B2" s="1"/>
      <c r="C2" s="1"/>
      <c r="D2" s="2"/>
      <c r="E2" s="2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4"/>
      <c r="T2" s="2"/>
      <c r="U2" s="2"/>
      <c r="V2" s="2"/>
    </row>
    <row r="3" spans="1:22" ht="15.75" x14ac:dyDescent="0.25">
      <c r="A3" s="65"/>
      <c r="B3" s="66">
        <v>1</v>
      </c>
      <c r="C3" s="67">
        <v>2</v>
      </c>
      <c r="D3" s="66">
        <v>3</v>
      </c>
      <c r="E3" s="66">
        <v>4</v>
      </c>
      <c r="F3" s="66">
        <v>5</v>
      </c>
      <c r="G3" s="66">
        <v>6</v>
      </c>
      <c r="H3" s="66">
        <v>7</v>
      </c>
      <c r="I3" s="66">
        <v>8</v>
      </c>
      <c r="J3" s="66">
        <v>9</v>
      </c>
      <c r="K3" s="66">
        <v>10</v>
      </c>
      <c r="L3" s="68"/>
      <c r="M3" s="66">
        <v>11</v>
      </c>
      <c r="N3" s="66">
        <v>12</v>
      </c>
      <c r="O3" s="66">
        <v>13</v>
      </c>
      <c r="P3" s="66">
        <v>14</v>
      </c>
      <c r="Q3" s="66">
        <v>15</v>
      </c>
      <c r="R3" s="66">
        <v>16</v>
      </c>
      <c r="S3" s="66">
        <v>17</v>
      </c>
      <c r="T3" s="66">
        <v>18</v>
      </c>
      <c r="U3" s="69" t="s">
        <v>1</v>
      </c>
      <c r="V3" s="70"/>
    </row>
    <row r="4" spans="1:22" ht="141.75" x14ac:dyDescent="0.2">
      <c r="A4" s="35"/>
      <c r="B4" s="72" t="s">
        <v>72</v>
      </c>
      <c r="C4" s="73" t="s">
        <v>73</v>
      </c>
      <c r="D4" s="74" t="s">
        <v>74</v>
      </c>
      <c r="E4" s="74" t="s">
        <v>75</v>
      </c>
      <c r="F4" s="74" t="s">
        <v>76</v>
      </c>
      <c r="G4" s="74" t="s">
        <v>77</v>
      </c>
      <c r="H4" s="74" t="s">
        <v>78</v>
      </c>
      <c r="I4" s="74" t="s">
        <v>79</v>
      </c>
      <c r="J4" s="74" t="s">
        <v>80</v>
      </c>
      <c r="K4" s="74" t="s">
        <v>134</v>
      </c>
      <c r="L4" s="75"/>
      <c r="M4" s="74" t="s">
        <v>82</v>
      </c>
      <c r="N4" s="74" t="s">
        <v>83</v>
      </c>
      <c r="O4" s="74" t="s">
        <v>84</v>
      </c>
      <c r="P4" s="74" t="s">
        <v>85</v>
      </c>
      <c r="Q4" s="74" t="s">
        <v>86</v>
      </c>
      <c r="R4" s="74" t="s">
        <v>4</v>
      </c>
      <c r="S4" s="74" t="s">
        <v>87</v>
      </c>
      <c r="T4" s="74" t="s">
        <v>135</v>
      </c>
      <c r="U4" s="76" t="s">
        <v>89</v>
      </c>
      <c r="V4" s="36"/>
    </row>
    <row r="5" spans="1:22" ht="60" x14ac:dyDescent="0.2">
      <c r="A5" s="35"/>
      <c r="B5" s="76" t="s">
        <v>90</v>
      </c>
      <c r="C5" s="77" t="s">
        <v>91</v>
      </c>
      <c r="D5" s="76" t="s">
        <v>92</v>
      </c>
      <c r="E5" s="76" t="s">
        <v>93</v>
      </c>
      <c r="F5" s="76" t="s">
        <v>94</v>
      </c>
      <c r="G5" s="76" t="s">
        <v>95</v>
      </c>
      <c r="H5" s="76" t="s">
        <v>96</v>
      </c>
      <c r="I5" s="76" t="s">
        <v>97</v>
      </c>
      <c r="J5" s="76" t="s">
        <v>98</v>
      </c>
      <c r="K5" s="76" t="s">
        <v>99</v>
      </c>
      <c r="L5" s="78"/>
      <c r="M5" s="76" t="s">
        <v>100</v>
      </c>
      <c r="N5" s="76" t="s">
        <v>101</v>
      </c>
      <c r="O5" s="76" t="s">
        <v>102</v>
      </c>
      <c r="P5" s="76" t="s">
        <v>103</v>
      </c>
      <c r="Q5" s="76" t="s">
        <v>104</v>
      </c>
      <c r="R5" s="76" t="s">
        <v>105</v>
      </c>
      <c r="S5" s="76" t="s">
        <v>106</v>
      </c>
      <c r="T5" s="76" t="s">
        <v>107</v>
      </c>
      <c r="U5" s="76" t="s">
        <v>16</v>
      </c>
      <c r="V5" s="36"/>
    </row>
    <row r="6" spans="1:22" ht="15.75" x14ac:dyDescent="0.2">
      <c r="A6" s="35" t="s">
        <v>17</v>
      </c>
      <c r="B6" s="222">
        <v>71365</v>
      </c>
      <c r="C6" s="222">
        <v>23903</v>
      </c>
      <c r="D6" s="229">
        <v>104</v>
      </c>
      <c r="E6" s="222">
        <v>9283</v>
      </c>
      <c r="F6" s="222">
        <v>1232</v>
      </c>
      <c r="G6" s="222">
        <v>1343</v>
      </c>
      <c r="H6" s="229">
        <v>360</v>
      </c>
      <c r="I6" s="222">
        <v>17</v>
      </c>
      <c r="J6" s="222">
        <v>193505</v>
      </c>
      <c r="K6" s="222">
        <v>130674</v>
      </c>
      <c r="L6" s="35" t="s">
        <v>17</v>
      </c>
      <c r="M6" s="244">
        <v>11855</v>
      </c>
      <c r="N6" s="219">
        <v>48886</v>
      </c>
      <c r="O6" s="219">
        <v>1685</v>
      </c>
      <c r="P6" s="219">
        <v>3442</v>
      </c>
      <c r="Q6" s="245">
        <v>87</v>
      </c>
      <c r="R6" s="219">
        <v>3535</v>
      </c>
      <c r="S6" s="246">
        <v>6.51</v>
      </c>
      <c r="T6" s="246">
        <v>0.26</v>
      </c>
      <c r="U6" s="247">
        <f>J6/(Q6+R6)</f>
        <v>53.424903368304804</v>
      </c>
      <c r="V6" s="35" t="s">
        <v>17</v>
      </c>
    </row>
    <row r="7" spans="1:22" ht="15.75" x14ac:dyDescent="0.2">
      <c r="A7" s="35" t="s">
        <v>18</v>
      </c>
      <c r="B7" s="220">
        <v>74573</v>
      </c>
      <c r="C7" s="220">
        <v>23490</v>
      </c>
      <c r="D7" s="220">
        <v>93</v>
      </c>
      <c r="E7" s="220">
        <v>7231</v>
      </c>
      <c r="F7" s="220">
        <v>2101</v>
      </c>
      <c r="G7" s="220">
        <v>3665</v>
      </c>
      <c r="H7" s="220">
        <v>237</v>
      </c>
      <c r="I7" s="221">
        <v>0</v>
      </c>
      <c r="J7" s="220">
        <v>165000</v>
      </c>
      <c r="K7" s="220">
        <v>20000</v>
      </c>
      <c r="L7" s="35" t="s">
        <v>18</v>
      </c>
      <c r="M7" s="220">
        <v>0</v>
      </c>
      <c r="N7" s="220">
        <v>54260</v>
      </c>
      <c r="O7" s="220">
        <v>1374</v>
      </c>
      <c r="P7" s="220">
        <v>3240</v>
      </c>
      <c r="Q7" s="248">
        <v>73</v>
      </c>
      <c r="R7" s="220">
        <v>3042</v>
      </c>
      <c r="S7" s="249">
        <v>7</v>
      </c>
      <c r="T7" s="249">
        <v>1.5</v>
      </c>
      <c r="U7" s="247">
        <f t="shared" ref="U7:U26" si="0">J7/(Q7+R7)</f>
        <v>52.969502407704653</v>
      </c>
      <c r="V7" s="35" t="s">
        <v>18</v>
      </c>
    </row>
    <row r="8" spans="1:22" ht="15.75" x14ac:dyDescent="0.2">
      <c r="A8" s="35" t="s">
        <v>19</v>
      </c>
      <c r="B8" s="222">
        <v>48017</v>
      </c>
      <c r="C8" s="222">
        <v>15039</v>
      </c>
      <c r="D8" s="222">
        <v>147</v>
      </c>
      <c r="E8" s="222">
        <v>3590</v>
      </c>
      <c r="F8" s="222">
        <v>3044</v>
      </c>
      <c r="G8" s="222">
        <v>3005</v>
      </c>
      <c r="H8" s="222">
        <v>416</v>
      </c>
      <c r="I8" s="222">
        <v>168</v>
      </c>
      <c r="J8" s="222">
        <v>328377</v>
      </c>
      <c r="K8" s="222">
        <v>40764</v>
      </c>
      <c r="L8" s="35" t="s">
        <v>19</v>
      </c>
      <c r="M8" s="222">
        <v>2390</v>
      </c>
      <c r="N8" s="222">
        <v>66442</v>
      </c>
      <c r="O8" s="222">
        <v>2475</v>
      </c>
      <c r="P8" s="222">
        <v>2669</v>
      </c>
      <c r="Q8" s="250">
        <v>94</v>
      </c>
      <c r="R8" s="222">
        <v>3098</v>
      </c>
      <c r="S8" s="251">
        <v>5.5</v>
      </c>
      <c r="T8" s="251">
        <v>1.5</v>
      </c>
      <c r="U8" s="247">
        <f t="shared" si="0"/>
        <v>102.875</v>
      </c>
      <c r="V8" s="35" t="s">
        <v>19</v>
      </c>
    </row>
    <row r="9" spans="1:22" ht="15.75" x14ac:dyDescent="0.2">
      <c r="A9" s="35" t="s">
        <v>20</v>
      </c>
      <c r="B9" s="223">
        <v>122734</v>
      </c>
      <c r="C9" s="223">
        <v>70340</v>
      </c>
      <c r="D9" s="224">
        <v>197</v>
      </c>
      <c r="E9" s="223">
        <v>11543</v>
      </c>
      <c r="F9" s="224">
        <v>4760</v>
      </c>
      <c r="G9" s="223">
        <v>13390</v>
      </c>
      <c r="H9" s="224">
        <v>1103</v>
      </c>
      <c r="I9" s="224">
        <v>2</v>
      </c>
      <c r="J9" s="223">
        <v>525826.41</v>
      </c>
      <c r="K9" s="223">
        <v>255169</v>
      </c>
      <c r="L9" s="35" t="s">
        <v>20</v>
      </c>
      <c r="M9" s="252">
        <v>7599</v>
      </c>
      <c r="N9" s="252">
        <v>103682</v>
      </c>
      <c r="O9" s="252">
        <v>2960</v>
      </c>
      <c r="P9" s="252">
        <v>3084</v>
      </c>
      <c r="Q9" s="253">
        <v>169</v>
      </c>
      <c r="R9" s="252">
        <v>5927</v>
      </c>
      <c r="S9" s="253">
        <v>8.41</v>
      </c>
      <c r="T9" s="293">
        <v>0</v>
      </c>
      <c r="U9" s="247">
        <f t="shared" si="0"/>
        <v>86.257613188976379</v>
      </c>
      <c r="V9" s="35" t="s">
        <v>20</v>
      </c>
    </row>
    <row r="10" spans="1:22" ht="15.75" x14ac:dyDescent="0.2">
      <c r="A10" s="35" t="s">
        <v>21</v>
      </c>
      <c r="B10" s="223">
        <v>96588</v>
      </c>
      <c r="C10" s="223">
        <v>19454</v>
      </c>
      <c r="D10" s="223">
        <v>178</v>
      </c>
      <c r="E10" s="223">
        <v>5963</v>
      </c>
      <c r="F10" s="223">
        <v>1008</v>
      </c>
      <c r="G10" s="223">
        <v>4728</v>
      </c>
      <c r="H10" s="223">
        <v>219</v>
      </c>
      <c r="I10" s="223" t="s">
        <v>37</v>
      </c>
      <c r="J10" s="223">
        <v>164440</v>
      </c>
      <c r="K10" s="223">
        <v>69606</v>
      </c>
      <c r="L10" s="35" t="s">
        <v>21</v>
      </c>
      <c r="M10" s="228">
        <v>389</v>
      </c>
      <c r="N10" s="226">
        <v>75212</v>
      </c>
      <c r="O10" s="226">
        <v>2398</v>
      </c>
      <c r="P10" s="226">
        <v>5088</v>
      </c>
      <c r="Q10" s="254">
        <v>187</v>
      </c>
      <c r="R10" s="226">
        <v>4951</v>
      </c>
      <c r="S10" s="255">
        <v>5.25</v>
      </c>
      <c r="T10" s="256">
        <v>0</v>
      </c>
      <c r="U10" s="247">
        <f t="shared" si="0"/>
        <v>32.004671078240563</v>
      </c>
      <c r="V10" s="35" t="s">
        <v>21</v>
      </c>
    </row>
    <row r="11" spans="1:22" ht="15.75" x14ac:dyDescent="0.2">
      <c r="A11" s="35" t="s">
        <v>22</v>
      </c>
      <c r="B11" s="225">
        <v>94069</v>
      </c>
      <c r="C11" s="228" t="s">
        <v>37</v>
      </c>
      <c r="D11" s="226">
        <v>112</v>
      </c>
      <c r="E11" s="227">
        <v>8905</v>
      </c>
      <c r="F11" s="226">
        <v>5345</v>
      </c>
      <c r="G11" s="227" t="s">
        <v>37</v>
      </c>
      <c r="H11" s="226">
        <v>1161</v>
      </c>
      <c r="I11" s="227" t="s">
        <v>37</v>
      </c>
      <c r="J11" s="226">
        <v>359957</v>
      </c>
      <c r="K11" s="226">
        <v>135722</v>
      </c>
      <c r="L11" s="35" t="s">
        <v>22</v>
      </c>
      <c r="M11" s="228" t="s">
        <v>37</v>
      </c>
      <c r="N11" s="226">
        <v>66527</v>
      </c>
      <c r="O11" s="226">
        <v>4752</v>
      </c>
      <c r="P11" s="226">
        <v>2604</v>
      </c>
      <c r="Q11" s="254">
        <v>116</v>
      </c>
      <c r="R11" s="226">
        <v>5112</v>
      </c>
      <c r="S11" s="255">
        <v>8.07</v>
      </c>
      <c r="T11" s="256" t="s">
        <v>137</v>
      </c>
      <c r="U11" s="247">
        <f t="shared" si="0"/>
        <v>68.851759755164494</v>
      </c>
      <c r="V11" s="35" t="s">
        <v>22</v>
      </c>
    </row>
    <row r="12" spans="1:22" ht="15.75" x14ac:dyDescent="0.2">
      <c r="A12" s="35" t="s">
        <v>23</v>
      </c>
      <c r="B12" s="289">
        <v>57592</v>
      </c>
      <c r="C12" s="289">
        <v>40569</v>
      </c>
      <c r="D12" s="290">
        <v>111</v>
      </c>
      <c r="E12" s="289">
        <v>10580</v>
      </c>
      <c r="F12" s="289">
        <v>2614</v>
      </c>
      <c r="G12" s="289">
        <v>1887</v>
      </c>
      <c r="H12" s="290">
        <v>365</v>
      </c>
      <c r="I12" s="289" t="s">
        <v>37</v>
      </c>
      <c r="J12" s="289">
        <v>193000</v>
      </c>
      <c r="K12" s="289">
        <v>148000</v>
      </c>
      <c r="L12" s="35" t="s">
        <v>23</v>
      </c>
      <c r="M12" s="229">
        <v>500</v>
      </c>
      <c r="N12" s="222">
        <v>58453</v>
      </c>
      <c r="O12" s="222">
        <v>3123</v>
      </c>
      <c r="P12" s="222">
        <v>2473</v>
      </c>
      <c r="Q12" s="250">
        <v>105</v>
      </c>
      <c r="R12" s="222">
        <v>3700</v>
      </c>
      <c r="S12" s="251">
        <v>6.5</v>
      </c>
      <c r="T12" s="251">
        <v>0</v>
      </c>
      <c r="U12" s="247">
        <f t="shared" si="0"/>
        <v>50.722733245729302</v>
      </c>
      <c r="V12" s="35" t="s">
        <v>23</v>
      </c>
    </row>
    <row r="13" spans="1:22" ht="15.75" x14ac:dyDescent="0.2">
      <c r="A13" s="35" t="s">
        <v>24</v>
      </c>
      <c r="B13" s="222">
        <v>78237</v>
      </c>
      <c r="C13" s="222">
        <v>116548</v>
      </c>
      <c r="D13" s="222">
        <v>158</v>
      </c>
      <c r="E13" s="222">
        <v>18139</v>
      </c>
      <c r="F13" s="222">
        <v>3980</v>
      </c>
      <c r="G13" s="222" t="s">
        <v>37</v>
      </c>
      <c r="H13" s="222">
        <v>911</v>
      </c>
      <c r="I13" s="222" t="s">
        <v>37</v>
      </c>
      <c r="J13" s="222">
        <v>490616</v>
      </c>
      <c r="K13" s="222">
        <v>12981</v>
      </c>
      <c r="L13" s="35" t="s">
        <v>24</v>
      </c>
      <c r="M13" s="229">
        <v>9194</v>
      </c>
      <c r="N13" s="222">
        <v>95549</v>
      </c>
      <c r="O13" s="222">
        <v>4650</v>
      </c>
      <c r="P13" s="222">
        <v>8708</v>
      </c>
      <c r="Q13" s="250">
        <v>134</v>
      </c>
      <c r="R13" s="222">
        <v>5158</v>
      </c>
      <c r="S13" s="251">
        <v>9.7799999999999994</v>
      </c>
      <c r="T13" s="251">
        <v>0</v>
      </c>
      <c r="U13" s="247">
        <f t="shared" si="0"/>
        <v>92.708994708994709</v>
      </c>
      <c r="V13" s="35" t="s">
        <v>24</v>
      </c>
    </row>
    <row r="14" spans="1:22" ht="15.75" x14ac:dyDescent="0.2">
      <c r="A14" s="35" t="s">
        <v>25</v>
      </c>
      <c r="B14" s="230">
        <v>89872</v>
      </c>
      <c r="C14" s="230">
        <v>23867</v>
      </c>
      <c r="D14" s="230">
        <v>141</v>
      </c>
      <c r="E14" s="230">
        <v>12829</v>
      </c>
      <c r="F14" s="230">
        <v>3925</v>
      </c>
      <c r="G14" s="230">
        <v>4933</v>
      </c>
      <c r="H14" s="230">
        <v>81</v>
      </c>
      <c r="I14" s="230" t="s">
        <v>37</v>
      </c>
      <c r="J14" s="230">
        <v>367683</v>
      </c>
      <c r="K14" s="230">
        <v>142508</v>
      </c>
      <c r="L14" s="35" t="s">
        <v>25</v>
      </c>
      <c r="M14" s="230">
        <v>6072</v>
      </c>
      <c r="N14" s="230">
        <v>100980</v>
      </c>
      <c r="O14" s="230">
        <v>2796</v>
      </c>
      <c r="P14" s="230">
        <v>6104</v>
      </c>
      <c r="Q14" s="257">
        <v>130</v>
      </c>
      <c r="R14" s="230">
        <v>5863</v>
      </c>
      <c r="S14" s="258">
        <v>5.71</v>
      </c>
      <c r="T14" s="258">
        <v>0.5</v>
      </c>
      <c r="U14" s="259">
        <f t="shared" si="0"/>
        <v>61.352077423660937</v>
      </c>
      <c r="V14" s="35" t="s">
        <v>25</v>
      </c>
    </row>
    <row r="15" spans="1:22" ht="15.75" x14ac:dyDescent="0.2">
      <c r="A15" s="35" t="s">
        <v>26</v>
      </c>
      <c r="B15" s="231">
        <v>87908</v>
      </c>
      <c r="C15" s="231">
        <v>41825</v>
      </c>
      <c r="D15" s="232">
        <v>196</v>
      </c>
      <c r="E15" s="232">
        <v>10073</v>
      </c>
      <c r="F15" s="232">
        <v>5180</v>
      </c>
      <c r="G15" s="232">
        <v>3372</v>
      </c>
      <c r="H15" s="232">
        <v>2377</v>
      </c>
      <c r="I15" s="232" t="s">
        <v>37</v>
      </c>
      <c r="J15" s="232">
        <v>397095</v>
      </c>
      <c r="K15" s="232">
        <v>141915</v>
      </c>
      <c r="L15" s="35" t="s">
        <v>26</v>
      </c>
      <c r="M15" s="231">
        <v>0</v>
      </c>
      <c r="N15" s="232">
        <v>182203</v>
      </c>
      <c r="O15" s="232">
        <v>5664</v>
      </c>
      <c r="P15" s="232">
        <v>6289</v>
      </c>
      <c r="Q15" s="260">
        <v>123</v>
      </c>
      <c r="R15" s="232">
        <v>5418</v>
      </c>
      <c r="S15" s="261">
        <v>6.54</v>
      </c>
      <c r="T15" s="261">
        <v>1</v>
      </c>
      <c r="U15" s="259">
        <f t="shared" si="0"/>
        <v>71.664861938278293</v>
      </c>
      <c r="V15" s="35" t="s">
        <v>26</v>
      </c>
    </row>
    <row r="16" spans="1:22" ht="15.75" x14ac:dyDescent="0.2">
      <c r="A16" s="35" t="s">
        <v>27</v>
      </c>
      <c r="B16" s="233">
        <v>321399</v>
      </c>
      <c r="C16" s="228">
        <v>118280</v>
      </c>
      <c r="D16" s="226">
        <v>544</v>
      </c>
      <c r="E16" s="226">
        <v>8594</v>
      </c>
      <c r="F16" s="226">
        <v>12523</v>
      </c>
      <c r="G16" s="226">
        <v>105</v>
      </c>
      <c r="H16" s="226">
        <v>9372</v>
      </c>
      <c r="I16" s="227">
        <v>3</v>
      </c>
      <c r="J16" s="226">
        <v>863616</v>
      </c>
      <c r="K16" s="227">
        <v>407224</v>
      </c>
      <c r="L16" s="35" t="s">
        <v>27</v>
      </c>
      <c r="M16" s="228">
        <v>0</v>
      </c>
      <c r="N16" s="227">
        <v>339036</v>
      </c>
      <c r="O16" s="227">
        <v>10174</v>
      </c>
      <c r="P16" s="227">
        <v>2642</v>
      </c>
      <c r="Q16" s="262">
        <v>515</v>
      </c>
      <c r="R16" s="227">
        <v>17450</v>
      </c>
      <c r="S16" s="256">
        <v>22.4</v>
      </c>
      <c r="T16" s="256">
        <v>2</v>
      </c>
      <c r="U16" s="259">
        <f t="shared" si="0"/>
        <v>48.072140272752577</v>
      </c>
      <c r="V16" s="35" t="s">
        <v>27</v>
      </c>
    </row>
    <row r="17" spans="1:22" ht="15.75" x14ac:dyDescent="0.2">
      <c r="A17" s="35" t="s">
        <v>28</v>
      </c>
      <c r="B17" s="286">
        <v>59977</v>
      </c>
      <c r="C17" s="286">
        <v>29555</v>
      </c>
      <c r="D17" s="286">
        <v>149</v>
      </c>
      <c r="E17" s="286">
        <v>8842</v>
      </c>
      <c r="F17" s="286">
        <v>2941</v>
      </c>
      <c r="G17" s="286">
        <v>2931</v>
      </c>
      <c r="H17" s="286">
        <v>1402</v>
      </c>
      <c r="I17" s="286" t="s">
        <v>37</v>
      </c>
      <c r="J17" s="286">
        <v>277476</v>
      </c>
      <c r="K17" s="286">
        <v>86407</v>
      </c>
      <c r="L17" s="35" t="s">
        <v>28</v>
      </c>
      <c r="M17" s="286">
        <v>820</v>
      </c>
      <c r="N17" s="286">
        <v>120964</v>
      </c>
      <c r="O17" s="286">
        <v>1290</v>
      </c>
      <c r="P17" s="286">
        <v>3229</v>
      </c>
      <c r="Q17" s="287">
        <v>93</v>
      </c>
      <c r="R17" s="286">
        <v>3709</v>
      </c>
      <c r="S17" s="288">
        <v>7.02</v>
      </c>
      <c r="T17" s="288">
        <v>1</v>
      </c>
      <c r="U17" s="259">
        <f t="shared" si="0"/>
        <v>72.981588637559184</v>
      </c>
      <c r="V17" s="35" t="s">
        <v>28</v>
      </c>
    </row>
    <row r="18" spans="1:22" ht="15.75" x14ac:dyDescent="0.2">
      <c r="A18" s="35" t="s">
        <v>29</v>
      </c>
      <c r="B18" s="234">
        <v>211613</v>
      </c>
      <c r="C18" s="222">
        <v>60907</v>
      </c>
      <c r="D18" s="229">
        <v>366</v>
      </c>
      <c r="E18" s="222">
        <v>13243</v>
      </c>
      <c r="F18" s="222">
        <v>6940</v>
      </c>
      <c r="G18" s="222">
        <v>5434</v>
      </c>
      <c r="H18" s="222">
        <v>9759</v>
      </c>
      <c r="I18" s="229">
        <v>18</v>
      </c>
      <c r="J18" s="222">
        <v>716428</v>
      </c>
      <c r="K18" s="222">
        <v>144035</v>
      </c>
      <c r="L18" s="35" t="s">
        <v>29</v>
      </c>
      <c r="M18" s="222">
        <v>38862</v>
      </c>
      <c r="N18" s="222">
        <v>279945</v>
      </c>
      <c r="O18" s="222">
        <v>5118</v>
      </c>
      <c r="P18" s="222">
        <v>3595</v>
      </c>
      <c r="Q18" s="250">
        <v>419</v>
      </c>
      <c r="R18" s="222">
        <v>13027</v>
      </c>
      <c r="S18" s="251">
        <v>20.5</v>
      </c>
      <c r="T18" s="251">
        <v>3.53</v>
      </c>
      <c r="U18" s="263">
        <f t="shared" si="0"/>
        <v>53.281868213595118</v>
      </c>
      <c r="V18" s="42" t="s">
        <v>29</v>
      </c>
    </row>
    <row r="19" spans="1:22" ht="15.75" x14ac:dyDescent="0.2">
      <c r="A19" s="35" t="s">
        <v>30</v>
      </c>
      <c r="B19" s="218">
        <v>177199</v>
      </c>
      <c r="C19" s="218">
        <v>63527</v>
      </c>
      <c r="D19" s="219">
        <v>378</v>
      </c>
      <c r="E19" s="219">
        <v>12335</v>
      </c>
      <c r="F19" s="219">
        <v>6542</v>
      </c>
      <c r="G19" s="235" t="s">
        <v>37</v>
      </c>
      <c r="H19" s="219">
        <v>7464</v>
      </c>
      <c r="I19" s="235" t="s">
        <v>37</v>
      </c>
      <c r="J19" s="219">
        <v>594437</v>
      </c>
      <c r="K19" s="219">
        <v>94755</v>
      </c>
      <c r="L19" s="35" t="s">
        <v>30</v>
      </c>
      <c r="M19" s="264">
        <v>13184</v>
      </c>
      <c r="N19" s="235">
        <v>220433</v>
      </c>
      <c r="O19" s="235">
        <v>8192</v>
      </c>
      <c r="P19" s="235">
        <v>7740</v>
      </c>
      <c r="Q19" s="265">
        <v>330</v>
      </c>
      <c r="R19" s="235">
        <v>10410</v>
      </c>
      <c r="S19" s="266">
        <v>18.95</v>
      </c>
      <c r="T19" s="266">
        <v>6</v>
      </c>
      <c r="U19" s="259">
        <f t="shared" si="0"/>
        <v>55.347951582867786</v>
      </c>
      <c r="V19" s="35" t="s">
        <v>30</v>
      </c>
    </row>
    <row r="20" spans="1:22" ht="15.75" x14ac:dyDescent="0.2">
      <c r="A20" s="35" t="s">
        <v>31</v>
      </c>
      <c r="B20" s="208">
        <v>87386</v>
      </c>
      <c r="C20" s="208">
        <v>49409</v>
      </c>
      <c r="D20" s="208">
        <v>146</v>
      </c>
      <c r="E20" s="208">
        <v>5032</v>
      </c>
      <c r="F20" s="208">
        <v>1928</v>
      </c>
      <c r="G20" s="208">
        <v>2660</v>
      </c>
      <c r="H20" s="208">
        <v>15</v>
      </c>
      <c r="I20" s="190" t="s">
        <v>37</v>
      </c>
      <c r="J20" s="208">
        <v>360077</v>
      </c>
      <c r="K20" s="208">
        <v>69945</v>
      </c>
      <c r="L20" s="35" t="s">
        <v>31</v>
      </c>
      <c r="M20" s="208">
        <v>0</v>
      </c>
      <c r="N20" s="208">
        <v>105117</v>
      </c>
      <c r="O20" s="208">
        <v>1458</v>
      </c>
      <c r="P20" s="208">
        <v>3377</v>
      </c>
      <c r="Q20" s="208">
        <v>151</v>
      </c>
      <c r="R20" s="208">
        <v>5739</v>
      </c>
      <c r="S20" s="291">
        <v>5.23</v>
      </c>
      <c r="T20" s="291">
        <v>1.43</v>
      </c>
      <c r="U20" s="259">
        <f t="shared" si="0"/>
        <v>61.133616298811546</v>
      </c>
      <c r="V20" s="35" t="s">
        <v>31</v>
      </c>
    </row>
    <row r="21" spans="1:22" ht="15.75" x14ac:dyDescent="0.2">
      <c r="A21" s="35" t="s">
        <v>32</v>
      </c>
      <c r="B21" s="221">
        <v>131006</v>
      </c>
      <c r="C21" s="221">
        <v>17211</v>
      </c>
      <c r="D21" s="221">
        <v>570</v>
      </c>
      <c r="E21" s="221">
        <v>9209</v>
      </c>
      <c r="F21" s="221" t="s">
        <v>37</v>
      </c>
      <c r="G21" s="221" t="s">
        <v>37</v>
      </c>
      <c r="H21" s="221">
        <v>818</v>
      </c>
      <c r="I21" s="221" t="s">
        <v>37</v>
      </c>
      <c r="J21" s="221">
        <v>332482</v>
      </c>
      <c r="K21" s="221">
        <v>89014</v>
      </c>
      <c r="L21" s="35" t="s">
        <v>32</v>
      </c>
      <c r="M21" s="221">
        <v>0</v>
      </c>
      <c r="N21" s="221">
        <v>70991</v>
      </c>
      <c r="O21" s="221">
        <v>1667</v>
      </c>
      <c r="P21" s="221">
        <v>1036</v>
      </c>
      <c r="Q21" s="267">
        <v>176</v>
      </c>
      <c r="R21" s="221">
        <v>6284</v>
      </c>
      <c r="S21" s="268">
        <v>8.5</v>
      </c>
      <c r="T21" s="268">
        <v>0</v>
      </c>
      <c r="U21" s="259">
        <f t="shared" si="0"/>
        <v>51.467801857585137</v>
      </c>
      <c r="V21" s="35" t="s">
        <v>32</v>
      </c>
    </row>
    <row r="22" spans="1:22" ht="16.5" thickBot="1" x14ac:dyDescent="0.25">
      <c r="A22" s="35" t="s">
        <v>33</v>
      </c>
      <c r="B22" s="220">
        <v>146389</v>
      </c>
      <c r="C22" s="236">
        <v>66636</v>
      </c>
      <c r="D22" s="220">
        <v>285</v>
      </c>
      <c r="E22" s="220">
        <v>9972</v>
      </c>
      <c r="F22" s="220">
        <v>4925</v>
      </c>
      <c r="G22" s="220">
        <v>12849</v>
      </c>
      <c r="H22" s="220">
        <v>1440</v>
      </c>
      <c r="I22" s="221" t="s">
        <v>37</v>
      </c>
      <c r="J22" s="220">
        <v>700271</v>
      </c>
      <c r="K22" s="220">
        <v>332611</v>
      </c>
      <c r="L22" s="35" t="s">
        <v>33</v>
      </c>
      <c r="M22" s="221">
        <v>4889</v>
      </c>
      <c r="N22" s="269">
        <v>116462</v>
      </c>
      <c r="O22" s="269">
        <v>4754</v>
      </c>
      <c r="P22" s="269">
        <v>6996</v>
      </c>
      <c r="Q22" s="270">
        <v>391</v>
      </c>
      <c r="R22" s="269">
        <v>9137</v>
      </c>
      <c r="S22" s="271">
        <v>15.06</v>
      </c>
      <c r="T22" s="271">
        <v>1</v>
      </c>
      <c r="U22" s="272">
        <f t="shared" si="0"/>
        <v>73.496116708648188</v>
      </c>
      <c r="V22" s="35" t="s">
        <v>33</v>
      </c>
    </row>
    <row r="23" spans="1:22" ht="16.5" thickBot="1" x14ac:dyDescent="0.25">
      <c r="A23" s="43" t="s">
        <v>66</v>
      </c>
      <c r="B23" s="237">
        <f t="shared" ref="B23:K23" si="1">SUM(B6:B22)</f>
        <v>1955924</v>
      </c>
      <c r="C23" s="238">
        <f t="shared" si="1"/>
        <v>780560</v>
      </c>
      <c r="D23" s="239">
        <f t="shared" si="1"/>
        <v>3875</v>
      </c>
      <c r="E23" s="239">
        <f t="shared" si="1"/>
        <v>165363</v>
      </c>
      <c r="F23" s="239">
        <f t="shared" si="1"/>
        <v>68988</v>
      </c>
      <c r="G23" s="239">
        <f t="shared" si="1"/>
        <v>60302</v>
      </c>
      <c r="H23" s="239">
        <f t="shared" si="1"/>
        <v>37500</v>
      </c>
      <c r="I23" s="239">
        <f t="shared" si="1"/>
        <v>208</v>
      </c>
      <c r="J23" s="239">
        <f t="shared" si="1"/>
        <v>7030286.4100000001</v>
      </c>
      <c r="K23" s="239">
        <f t="shared" si="1"/>
        <v>2321330</v>
      </c>
      <c r="L23" s="216" t="s">
        <v>66</v>
      </c>
      <c r="M23" s="239">
        <f t="shared" ref="M23:T23" si="2">SUM(M6:M22)</f>
        <v>95754</v>
      </c>
      <c r="N23" s="239">
        <f t="shared" si="2"/>
        <v>2105142</v>
      </c>
      <c r="O23" s="239">
        <f t="shared" si="2"/>
        <v>64530</v>
      </c>
      <c r="P23" s="239">
        <f t="shared" si="2"/>
        <v>72316</v>
      </c>
      <c r="Q23" s="273">
        <f t="shared" si="2"/>
        <v>3293</v>
      </c>
      <c r="R23" s="239">
        <f t="shared" si="2"/>
        <v>111560</v>
      </c>
      <c r="S23" s="274">
        <f t="shared" si="2"/>
        <v>166.93</v>
      </c>
      <c r="T23" s="274">
        <f t="shared" si="2"/>
        <v>19.72</v>
      </c>
      <c r="U23" s="275">
        <f t="shared" si="0"/>
        <v>61.211169146648324</v>
      </c>
      <c r="V23" s="44" t="s">
        <v>34</v>
      </c>
    </row>
    <row r="24" spans="1:22" ht="15.75" x14ac:dyDescent="0.25">
      <c r="A24" s="1" t="s">
        <v>62</v>
      </c>
      <c r="B24" s="233">
        <f t="shared" ref="B24:K24" si="3">SUM(B9,B10,B14,B15,B16,B18,B19,B20,B21,B22)</f>
        <v>1472094</v>
      </c>
      <c r="C24" s="233">
        <f t="shared" si="3"/>
        <v>531456</v>
      </c>
      <c r="D24" s="233">
        <f t="shared" si="3"/>
        <v>3001</v>
      </c>
      <c r="E24" s="233">
        <f t="shared" si="3"/>
        <v>98793</v>
      </c>
      <c r="F24" s="233">
        <f t="shared" si="3"/>
        <v>47731</v>
      </c>
      <c r="G24" s="233">
        <f t="shared" si="3"/>
        <v>47471</v>
      </c>
      <c r="H24" s="233">
        <f t="shared" si="3"/>
        <v>32648</v>
      </c>
      <c r="I24" s="233">
        <f t="shared" si="3"/>
        <v>23</v>
      </c>
      <c r="J24" s="233">
        <f t="shared" si="3"/>
        <v>5022355.41</v>
      </c>
      <c r="K24" s="233">
        <f t="shared" si="3"/>
        <v>1746782</v>
      </c>
      <c r="L24" s="217" t="s">
        <v>62</v>
      </c>
      <c r="M24" s="233">
        <f t="shared" ref="M24:T24" si="4">SUM(M9,M10,M14,M15,M16,M18,M19,M20,M21,M22)</f>
        <v>70995</v>
      </c>
      <c r="N24" s="233">
        <f t="shared" si="4"/>
        <v>1594061</v>
      </c>
      <c r="O24" s="233">
        <f t="shared" si="4"/>
        <v>45181</v>
      </c>
      <c r="P24" s="233">
        <f t="shared" si="4"/>
        <v>45951</v>
      </c>
      <c r="Q24" s="276">
        <f t="shared" si="4"/>
        <v>2591</v>
      </c>
      <c r="R24" s="233">
        <f t="shared" si="4"/>
        <v>84206</v>
      </c>
      <c r="S24" s="277">
        <f t="shared" si="4"/>
        <v>116.55000000000001</v>
      </c>
      <c r="T24" s="277">
        <f t="shared" si="4"/>
        <v>15.459999999999999</v>
      </c>
      <c r="U24" s="278">
        <f t="shared" si="0"/>
        <v>57.863237323870642</v>
      </c>
      <c r="V24" s="1" t="s">
        <v>62</v>
      </c>
    </row>
    <row r="25" spans="1:22" ht="15.75" x14ac:dyDescent="0.25">
      <c r="A25" s="1" t="s">
        <v>116</v>
      </c>
      <c r="B25" s="240">
        <v>57156</v>
      </c>
      <c r="C25" s="240">
        <v>11587</v>
      </c>
      <c r="D25" s="241">
        <v>152</v>
      </c>
      <c r="E25" s="240">
        <v>653</v>
      </c>
      <c r="F25" s="241">
        <v>2294</v>
      </c>
      <c r="G25" s="240">
        <v>3942</v>
      </c>
      <c r="H25" s="240">
        <v>695</v>
      </c>
      <c r="I25" s="240">
        <v>0</v>
      </c>
      <c r="J25" s="240">
        <v>144250</v>
      </c>
      <c r="K25" s="241">
        <v>47911</v>
      </c>
      <c r="L25" s="144" t="s">
        <v>116</v>
      </c>
      <c r="M25" s="241">
        <v>2082</v>
      </c>
      <c r="N25" s="240">
        <v>42141</v>
      </c>
      <c r="O25" s="240">
        <v>1372</v>
      </c>
      <c r="P25" s="240">
        <v>2317</v>
      </c>
      <c r="Q25" s="279">
        <v>46</v>
      </c>
      <c r="R25" s="240">
        <v>1430</v>
      </c>
      <c r="S25" s="280">
        <v>3.63</v>
      </c>
      <c r="T25" s="281">
        <v>0.53</v>
      </c>
      <c r="U25" s="282">
        <f t="shared" si="0"/>
        <v>97.730352303523034</v>
      </c>
      <c r="V25" s="1" t="s">
        <v>116</v>
      </c>
    </row>
    <row r="26" spans="1:22" ht="15.75" x14ac:dyDescent="0.25">
      <c r="A26" s="1" t="s">
        <v>117</v>
      </c>
      <c r="B26" s="242">
        <v>38604</v>
      </c>
      <c r="C26" s="242">
        <v>4357</v>
      </c>
      <c r="D26" s="243">
        <v>97</v>
      </c>
      <c r="E26" s="242">
        <v>0</v>
      </c>
      <c r="F26" s="242">
        <v>2065</v>
      </c>
      <c r="G26" s="242">
        <v>842</v>
      </c>
      <c r="H26" s="243">
        <v>548</v>
      </c>
      <c r="I26" s="243">
        <v>0</v>
      </c>
      <c r="J26" s="242">
        <v>88837</v>
      </c>
      <c r="K26" s="242">
        <v>39827</v>
      </c>
      <c r="L26" s="215" t="s">
        <v>117</v>
      </c>
      <c r="M26" s="243" t="s">
        <v>37</v>
      </c>
      <c r="N26" s="242">
        <v>80216</v>
      </c>
      <c r="O26" s="242">
        <v>0</v>
      </c>
      <c r="P26" s="242">
        <v>0</v>
      </c>
      <c r="Q26" s="243">
        <v>44</v>
      </c>
      <c r="R26" s="242">
        <v>1673</v>
      </c>
      <c r="S26" s="243">
        <v>3.5</v>
      </c>
      <c r="T26" s="292">
        <v>1</v>
      </c>
      <c r="U26" s="278">
        <f t="shared" si="0"/>
        <v>51.739662201514271</v>
      </c>
      <c r="V26" s="1" t="s">
        <v>117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75" zoomScaleNormal="75" workbookViewId="0">
      <selection activeCell="T16" sqref="T16"/>
    </sheetView>
  </sheetViews>
  <sheetFormatPr baseColWidth="10" defaultRowHeight="12.75" x14ac:dyDescent="0.2"/>
  <cols>
    <col min="1" max="1" width="27.85546875" bestFit="1" customWidth="1"/>
    <col min="2" max="2" width="14.140625" customWidth="1"/>
    <col min="3" max="3" width="12" customWidth="1"/>
    <col min="4" max="6" width="12" bestFit="1" customWidth="1"/>
    <col min="7" max="7" width="11.85546875" bestFit="1" customWidth="1"/>
    <col min="8" max="8" width="13.28515625" customWidth="1"/>
    <col min="9" max="9" width="11.85546875" bestFit="1" customWidth="1"/>
    <col min="10" max="11" width="13.28515625" bestFit="1" customWidth="1"/>
    <col min="12" max="12" width="27.85546875" bestFit="1" customWidth="1"/>
    <col min="13" max="13" width="11.7109375" bestFit="1" customWidth="1"/>
    <col min="14" max="14" width="11.85546875" bestFit="1" customWidth="1"/>
    <col min="15" max="18" width="11.7109375" bestFit="1" customWidth="1"/>
    <col min="19" max="20" width="11.5703125" bestFit="1" customWidth="1"/>
  </cols>
  <sheetData>
    <row r="1" spans="1:22" ht="15.75" x14ac:dyDescent="0.25">
      <c r="A1" s="359" t="s">
        <v>132</v>
      </c>
      <c r="B1" s="359"/>
      <c r="C1" s="359"/>
      <c r="D1" s="359"/>
      <c r="E1" s="359"/>
      <c r="F1" s="359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62"/>
      <c r="T1" s="2"/>
      <c r="U1" s="2"/>
      <c r="V1" s="2"/>
    </row>
    <row r="2" spans="1:22" ht="15.75" x14ac:dyDescent="0.25">
      <c r="A2" s="1"/>
      <c r="B2" s="1"/>
      <c r="C2" s="1"/>
      <c r="D2" s="2"/>
      <c r="E2" s="2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4"/>
      <c r="T2" s="2"/>
      <c r="U2" s="2"/>
      <c r="V2" s="2"/>
    </row>
    <row r="3" spans="1:22" ht="15.75" x14ac:dyDescent="0.25">
      <c r="A3" s="65"/>
      <c r="B3" s="66">
        <v>1</v>
      </c>
      <c r="C3" s="67">
        <v>2</v>
      </c>
      <c r="D3" s="66">
        <v>3</v>
      </c>
      <c r="E3" s="66">
        <v>4</v>
      </c>
      <c r="F3" s="66">
        <v>5</v>
      </c>
      <c r="G3" s="66">
        <v>6</v>
      </c>
      <c r="H3" s="66">
        <v>7</v>
      </c>
      <c r="I3" s="66">
        <v>8</v>
      </c>
      <c r="J3" s="66">
        <v>9</v>
      </c>
      <c r="K3" s="66">
        <v>10</v>
      </c>
      <c r="L3" s="68"/>
      <c r="M3" s="66">
        <v>11</v>
      </c>
      <c r="N3" s="66">
        <v>12</v>
      </c>
      <c r="O3" s="66">
        <v>13</v>
      </c>
      <c r="P3" s="66">
        <v>14</v>
      </c>
      <c r="Q3" s="66">
        <v>15</v>
      </c>
      <c r="R3" s="66">
        <v>16</v>
      </c>
      <c r="S3" s="66">
        <v>17</v>
      </c>
      <c r="T3" s="66">
        <v>18</v>
      </c>
      <c r="U3" s="69" t="s">
        <v>1</v>
      </c>
      <c r="V3" s="70"/>
    </row>
    <row r="4" spans="1:22" ht="126" x14ac:dyDescent="0.2">
      <c r="A4" s="35"/>
      <c r="B4" s="72" t="s">
        <v>72</v>
      </c>
      <c r="C4" s="73" t="s">
        <v>73</v>
      </c>
      <c r="D4" s="74" t="s">
        <v>74</v>
      </c>
      <c r="E4" s="74" t="s">
        <v>75</v>
      </c>
      <c r="F4" s="74" t="s">
        <v>76</v>
      </c>
      <c r="G4" s="74" t="s">
        <v>77</v>
      </c>
      <c r="H4" s="74" t="s">
        <v>78</v>
      </c>
      <c r="I4" s="74" t="s">
        <v>79</v>
      </c>
      <c r="J4" s="74" t="s">
        <v>80</v>
      </c>
      <c r="K4" s="74" t="s">
        <v>81</v>
      </c>
      <c r="L4" s="75"/>
      <c r="M4" s="74" t="s">
        <v>82</v>
      </c>
      <c r="N4" s="74" t="s">
        <v>83</v>
      </c>
      <c r="O4" s="74" t="s">
        <v>84</v>
      </c>
      <c r="P4" s="74" t="s">
        <v>85</v>
      </c>
      <c r="Q4" s="74" t="s">
        <v>86</v>
      </c>
      <c r="R4" s="74" t="s">
        <v>4</v>
      </c>
      <c r="S4" s="74" t="s">
        <v>87</v>
      </c>
      <c r="T4" s="74" t="s">
        <v>88</v>
      </c>
      <c r="U4" s="76" t="s">
        <v>89</v>
      </c>
      <c r="V4" s="36"/>
    </row>
    <row r="5" spans="1:22" ht="45" x14ac:dyDescent="0.2">
      <c r="A5" s="35"/>
      <c r="B5" s="76" t="s">
        <v>90</v>
      </c>
      <c r="C5" s="77" t="s">
        <v>91</v>
      </c>
      <c r="D5" s="76" t="s">
        <v>92</v>
      </c>
      <c r="E5" s="76" t="s">
        <v>93</v>
      </c>
      <c r="F5" s="76" t="s">
        <v>94</v>
      </c>
      <c r="G5" s="76" t="s">
        <v>95</v>
      </c>
      <c r="H5" s="76" t="s">
        <v>96</v>
      </c>
      <c r="I5" s="76" t="s">
        <v>97</v>
      </c>
      <c r="J5" s="76" t="s">
        <v>98</v>
      </c>
      <c r="K5" s="76" t="s">
        <v>99</v>
      </c>
      <c r="L5" s="78"/>
      <c r="M5" s="76" t="s">
        <v>100</v>
      </c>
      <c r="N5" s="76" t="s">
        <v>101</v>
      </c>
      <c r="O5" s="76" t="s">
        <v>102</v>
      </c>
      <c r="P5" s="76" t="s">
        <v>103</v>
      </c>
      <c r="Q5" s="76" t="s">
        <v>104</v>
      </c>
      <c r="R5" s="76" t="s">
        <v>105</v>
      </c>
      <c r="S5" s="76" t="s">
        <v>106</v>
      </c>
      <c r="T5" s="76" t="s">
        <v>107</v>
      </c>
      <c r="U5" s="76" t="s">
        <v>16</v>
      </c>
      <c r="V5" s="36"/>
    </row>
    <row r="6" spans="1:22" ht="15.75" x14ac:dyDescent="0.2">
      <c r="A6" s="35" t="s">
        <v>17</v>
      </c>
      <c r="B6" s="193">
        <v>70130</v>
      </c>
      <c r="C6" s="194">
        <v>22598</v>
      </c>
      <c r="D6" s="195">
        <v>123</v>
      </c>
      <c r="E6" s="195">
        <v>7923</v>
      </c>
      <c r="F6" s="195">
        <v>2049</v>
      </c>
      <c r="G6" s="195">
        <v>1079</v>
      </c>
      <c r="H6" s="195">
        <v>148</v>
      </c>
      <c r="I6" s="195">
        <v>3</v>
      </c>
      <c r="J6" s="195">
        <v>181447</v>
      </c>
      <c r="K6" s="195">
        <v>105897</v>
      </c>
      <c r="L6" s="35" t="s">
        <v>17</v>
      </c>
      <c r="M6" s="196">
        <v>4655</v>
      </c>
      <c r="N6" s="195">
        <v>49586</v>
      </c>
      <c r="O6" s="195">
        <v>2064</v>
      </c>
      <c r="P6" s="195">
        <v>2874</v>
      </c>
      <c r="Q6" s="197">
        <v>87</v>
      </c>
      <c r="R6" s="195">
        <v>3305</v>
      </c>
      <c r="S6" s="198">
        <v>5.75</v>
      </c>
      <c r="T6" s="198">
        <v>0</v>
      </c>
      <c r="U6" s="199">
        <f t="shared" ref="U6:U19" si="0">J6/(Q6+R6)</f>
        <v>53.492629716981135</v>
      </c>
      <c r="V6" s="35" t="s">
        <v>17</v>
      </c>
    </row>
    <row r="7" spans="1:22" ht="15.75" x14ac:dyDescent="0.2">
      <c r="A7" s="35" t="s">
        <v>18</v>
      </c>
      <c r="B7" s="208">
        <v>72170</v>
      </c>
      <c r="C7" s="208">
        <v>19825</v>
      </c>
      <c r="D7" s="208">
        <v>107</v>
      </c>
      <c r="E7" s="208">
        <v>6717</v>
      </c>
      <c r="F7" s="208">
        <v>2296</v>
      </c>
      <c r="G7" s="208">
        <v>1728</v>
      </c>
      <c r="H7" s="208">
        <v>647</v>
      </c>
      <c r="I7" s="190" t="s">
        <v>37</v>
      </c>
      <c r="J7" s="208">
        <v>167100</v>
      </c>
      <c r="K7" s="208">
        <v>0</v>
      </c>
      <c r="L7" s="35" t="s">
        <v>18</v>
      </c>
      <c r="M7" s="208">
        <v>0</v>
      </c>
      <c r="N7" s="208">
        <v>57201</v>
      </c>
      <c r="O7" s="208">
        <v>1544</v>
      </c>
      <c r="P7" s="208">
        <v>3092</v>
      </c>
      <c r="Q7" s="209">
        <v>71</v>
      </c>
      <c r="R7" s="208">
        <v>2739</v>
      </c>
      <c r="S7" s="210">
        <v>7</v>
      </c>
      <c r="T7" s="210">
        <v>1.5</v>
      </c>
      <c r="U7" s="151">
        <f t="shared" si="0"/>
        <v>59.466192170818502</v>
      </c>
      <c r="V7" s="35" t="s">
        <v>18</v>
      </c>
    </row>
    <row r="8" spans="1:22" ht="15.75" x14ac:dyDescent="0.2">
      <c r="A8" s="35" t="s">
        <v>19</v>
      </c>
      <c r="B8" s="168">
        <v>45122</v>
      </c>
      <c r="C8" s="168">
        <v>12202</v>
      </c>
      <c r="D8" s="168">
        <v>152</v>
      </c>
      <c r="E8" s="168">
        <v>3499</v>
      </c>
      <c r="F8" s="168">
        <v>2912</v>
      </c>
      <c r="G8" s="168">
        <v>1232</v>
      </c>
      <c r="H8" s="168">
        <v>741</v>
      </c>
      <c r="I8" s="168">
        <v>0</v>
      </c>
      <c r="J8" s="168">
        <v>231641</v>
      </c>
      <c r="K8" s="168">
        <v>135127</v>
      </c>
      <c r="L8" s="35" t="s">
        <v>19</v>
      </c>
      <c r="M8" s="168">
        <v>5797</v>
      </c>
      <c r="N8" s="168">
        <v>66829</v>
      </c>
      <c r="O8" s="168">
        <v>2727</v>
      </c>
      <c r="P8" s="168">
        <v>3089</v>
      </c>
      <c r="Q8" s="182">
        <v>82</v>
      </c>
      <c r="R8" s="168">
        <v>3141</v>
      </c>
      <c r="S8" s="169">
        <v>5.5</v>
      </c>
      <c r="T8" s="169">
        <v>1.5</v>
      </c>
      <c r="U8" s="151">
        <f t="shared" si="0"/>
        <v>71.871237977040025</v>
      </c>
      <c r="V8" s="35" t="s">
        <v>19</v>
      </c>
    </row>
    <row r="9" spans="1:22" ht="15.75" x14ac:dyDescent="0.2">
      <c r="A9" s="35" t="s">
        <v>20</v>
      </c>
      <c r="B9" s="152">
        <v>120981</v>
      </c>
      <c r="C9" s="152">
        <v>56951</v>
      </c>
      <c r="D9" s="152">
        <v>190</v>
      </c>
      <c r="E9" s="152">
        <v>10504</v>
      </c>
      <c r="F9" s="152">
        <v>4293</v>
      </c>
      <c r="G9" s="152">
        <v>13023</v>
      </c>
      <c r="H9" s="152">
        <v>1246</v>
      </c>
      <c r="I9" s="90" t="s">
        <v>37</v>
      </c>
      <c r="J9" s="152">
        <v>428745</v>
      </c>
      <c r="K9" s="178">
        <v>321798</v>
      </c>
      <c r="L9" s="35" t="s">
        <v>20</v>
      </c>
      <c r="M9" s="152">
        <v>11538</v>
      </c>
      <c r="N9" s="152">
        <v>101463</v>
      </c>
      <c r="O9" s="152">
        <v>3054</v>
      </c>
      <c r="P9" s="152">
        <v>2667</v>
      </c>
      <c r="Q9" s="183">
        <v>160</v>
      </c>
      <c r="R9" s="152">
        <v>5746</v>
      </c>
      <c r="S9" s="180">
        <v>8.41</v>
      </c>
      <c r="T9" s="180">
        <v>0</v>
      </c>
      <c r="U9" s="151">
        <f t="shared" si="0"/>
        <v>72.594818828310196</v>
      </c>
      <c r="V9" s="35" t="s">
        <v>20</v>
      </c>
    </row>
    <row r="10" spans="1:22" ht="15.75" x14ac:dyDescent="0.2">
      <c r="A10" s="35" t="s">
        <v>21</v>
      </c>
      <c r="B10" s="150">
        <v>95362</v>
      </c>
      <c r="C10" s="150">
        <v>14726</v>
      </c>
      <c r="D10" s="51">
        <v>190</v>
      </c>
      <c r="E10" s="51">
        <v>5088</v>
      </c>
      <c r="F10" s="51">
        <v>1981</v>
      </c>
      <c r="G10" s="51">
        <v>2840</v>
      </c>
      <c r="H10" s="51">
        <v>436</v>
      </c>
      <c r="I10" s="52">
        <v>27</v>
      </c>
      <c r="J10" s="51">
        <v>209951</v>
      </c>
      <c r="K10" s="51">
        <v>84302</v>
      </c>
      <c r="L10" s="35" t="s">
        <v>21</v>
      </c>
      <c r="M10" s="154">
        <v>600</v>
      </c>
      <c r="N10" s="51">
        <v>71199</v>
      </c>
      <c r="O10" s="51">
        <v>3085</v>
      </c>
      <c r="P10" s="51">
        <v>3907</v>
      </c>
      <c r="Q10" s="184">
        <v>133</v>
      </c>
      <c r="R10" s="51">
        <v>4761</v>
      </c>
      <c r="S10" s="54">
        <v>5</v>
      </c>
      <c r="T10" s="170" t="s">
        <v>130</v>
      </c>
      <c r="U10" s="151">
        <f t="shared" si="0"/>
        <v>42.899673069064157</v>
      </c>
      <c r="V10" s="35" t="s">
        <v>21</v>
      </c>
    </row>
    <row r="11" spans="1:22" ht="15.75" x14ac:dyDescent="0.2">
      <c r="A11" s="35" t="s">
        <v>22</v>
      </c>
      <c r="B11" s="79">
        <v>86708</v>
      </c>
      <c r="C11" s="87" t="s">
        <v>37</v>
      </c>
      <c r="D11" s="81">
        <v>112</v>
      </c>
      <c r="E11" s="86">
        <v>8397</v>
      </c>
      <c r="F11" s="81">
        <v>4810</v>
      </c>
      <c r="G11" s="86" t="s">
        <v>37</v>
      </c>
      <c r="H11" s="81">
        <v>1547</v>
      </c>
      <c r="I11" s="86" t="s">
        <v>37</v>
      </c>
      <c r="J11" s="81">
        <v>302337</v>
      </c>
      <c r="K11" s="81">
        <v>97943</v>
      </c>
      <c r="L11" s="35" t="s">
        <v>22</v>
      </c>
      <c r="M11" s="150">
        <v>648</v>
      </c>
      <c r="N11" s="51">
        <v>65830</v>
      </c>
      <c r="O11" s="51">
        <v>4732</v>
      </c>
      <c r="P11" s="51">
        <v>2433</v>
      </c>
      <c r="Q11" s="184">
        <v>110</v>
      </c>
      <c r="R11" s="51">
        <v>4928</v>
      </c>
      <c r="S11" s="54">
        <v>7.96</v>
      </c>
      <c r="T11" s="170">
        <v>6.74</v>
      </c>
      <c r="U11" s="151">
        <f t="shared" si="0"/>
        <v>60.011314013497419</v>
      </c>
      <c r="V11" s="35" t="s">
        <v>22</v>
      </c>
    </row>
    <row r="12" spans="1:22" ht="15.75" x14ac:dyDescent="0.2">
      <c r="A12" s="35" t="s">
        <v>23</v>
      </c>
      <c r="B12" s="168">
        <v>56624</v>
      </c>
      <c r="C12" s="168">
        <v>10904</v>
      </c>
      <c r="D12" s="179">
        <v>111</v>
      </c>
      <c r="E12" s="168">
        <v>8142</v>
      </c>
      <c r="F12" s="168">
        <v>2593</v>
      </c>
      <c r="G12" s="168">
        <v>1411</v>
      </c>
      <c r="H12" s="168">
        <v>377</v>
      </c>
      <c r="I12" s="179" t="s">
        <v>37</v>
      </c>
      <c r="J12" s="168">
        <v>129562</v>
      </c>
      <c r="K12" s="168">
        <v>112122</v>
      </c>
      <c r="L12" s="35" t="s">
        <v>23</v>
      </c>
      <c r="M12" s="179">
        <v>0</v>
      </c>
      <c r="N12" s="168">
        <v>66864</v>
      </c>
      <c r="O12" s="168">
        <v>4101</v>
      </c>
      <c r="P12" s="168">
        <v>2802</v>
      </c>
      <c r="Q12" s="182">
        <v>98</v>
      </c>
      <c r="R12" s="168">
        <v>3276</v>
      </c>
      <c r="S12" s="169">
        <v>6.5</v>
      </c>
      <c r="T12" s="169">
        <v>0</v>
      </c>
      <c r="U12" s="151">
        <f t="shared" si="0"/>
        <v>38.400118553645527</v>
      </c>
      <c r="V12" s="35" t="s">
        <v>23</v>
      </c>
    </row>
    <row r="13" spans="1:22" ht="15.75" x14ac:dyDescent="0.2">
      <c r="A13" s="35" t="s">
        <v>24</v>
      </c>
      <c r="B13" s="148">
        <v>74616</v>
      </c>
      <c r="C13" s="148">
        <v>111598</v>
      </c>
      <c r="D13" s="148">
        <v>154</v>
      </c>
      <c r="E13" s="148">
        <v>16510</v>
      </c>
      <c r="F13" s="148">
        <v>3074</v>
      </c>
      <c r="G13" s="148" t="s">
        <v>37</v>
      </c>
      <c r="H13" s="148">
        <v>1282</v>
      </c>
      <c r="I13" s="148" t="s">
        <v>37</v>
      </c>
      <c r="J13" s="148">
        <v>432754</v>
      </c>
      <c r="K13" s="148">
        <v>117541</v>
      </c>
      <c r="L13" s="35" t="s">
        <v>24</v>
      </c>
      <c r="M13" s="149">
        <v>438</v>
      </c>
      <c r="N13" s="148">
        <v>97331</v>
      </c>
      <c r="O13" s="148">
        <v>2950</v>
      </c>
      <c r="P13" s="148">
        <v>9179</v>
      </c>
      <c r="Q13" s="185">
        <v>135</v>
      </c>
      <c r="R13" s="148">
        <v>4966</v>
      </c>
      <c r="S13" s="177">
        <v>8.6</v>
      </c>
      <c r="T13" s="177">
        <v>0</v>
      </c>
      <c r="U13" s="151">
        <f t="shared" si="0"/>
        <v>84.837090766516368</v>
      </c>
      <c r="V13" s="35" t="s">
        <v>24</v>
      </c>
    </row>
    <row r="14" spans="1:22" ht="15.75" x14ac:dyDescent="0.2">
      <c r="A14" s="35" t="s">
        <v>25</v>
      </c>
      <c r="B14" s="190">
        <v>85843</v>
      </c>
      <c r="C14" s="190">
        <v>18961</v>
      </c>
      <c r="D14" s="190">
        <v>145</v>
      </c>
      <c r="E14" s="190">
        <v>12734</v>
      </c>
      <c r="F14" s="190">
        <v>4285</v>
      </c>
      <c r="G14" s="190">
        <v>5150</v>
      </c>
      <c r="H14" s="190">
        <v>276</v>
      </c>
      <c r="I14" s="190" t="s">
        <v>37</v>
      </c>
      <c r="J14" s="190">
        <v>455319</v>
      </c>
      <c r="K14" s="190">
        <v>123953</v>
      </c>
      <c r="L14" s="35" t="s">
        <v>25</v>
      </c>
      <c r="M14" s="190">
        <v>5284</v>
      </c>
      <c r="N14" s="190">
        <v>93286</v>
      </c>
      <c r="O14" s="190">
        <v>3268</v>
      </c>
      <c r="P14" s="190">
        <v>5559</v>
      </c>
      <c r="Q14" s="191">
        <v>127</v>
      </c>
      <c r="R14" s="190">
        <v>5406</v>
      </c>
      <c r="S14" s="192">
        <v>5.84</v>
      </c>
      <c r="T14" s="192">
        <v>0.5</v>
      </c>
      <c r="U14" s="200">
        <f t="shared" si="0"/>
        <v>82.291523585758185</v>
      </c>
      <c r="V14" s="35" t="s">
        <v>25</v>
      </c>
    </row>
    <row r="15" spans="1:22" ht="15.75" x14ac:dyDescent="0.2">
      <c r="A15" s="35" t="s">
        <v>26</v>
      </c>
      <c r="B15" s="172">
        <v>84689</v>
      </c>
      <c r="C15" s="172">
        <v>33476</v>
      </c>
      <c r="D15" s="173">
        <v>217</v>
      </c>
      <c r="E15" s="173">
        <v>9470</v>
      </c>
      <c r="F15" s="173">
        <v>3855</v>
      </c>
      <c r="G15" s="173">
        <v>2795</v>
      </c>
      <c r="H15" s="173">
        <v>3496</v>
      </c>
      <c r="I15" s="173" t="s">
        <v>37</v>
      </c>
      <c r="J15" s="173">
        <v>198689</v>
      </c>
      <c r="K15" s="173">
        <v>57500</v>
      </c>
      <c r="L15" s="35" t="s">
        <v>26</v>
      </c>
      <c r="M15" s="172">
        <v>453</v>
      </c>
      <c r="N15" s="173">
        <v>151303</v>
      </c>
      <c r="O15" s="173">
        <v>8382</v>
      </c>
      <c r="P15" s="173">
        <v>5640</v>
      </c>
      <c r="Q15" s="201">
        <v>142</v>
      </c>
      <c r="R15" s="173">
        <v>4813</v>
      </c>
      <c r="S15" s="202">
        <v>7.35</v>
      </c>
      <c r="T15" s="202">
        <v>1</v>
      </c>
      <c r="U15" s="200">
        <f t="shared" si="0"/>
        <v>40.098688193743691</v>
      </c>
      <c r="V15" s="35" t="s">
        <v>26</v>
      </c>
    </row>
    <row r="16" spans="1:22" ht="15.75" x14ac:dyDescent="0.2">
      <c r="A16" s="35" t="s">
        <v>27</v>
      </c>
      <c r="B16" s="88">
        <v>312783</v>
      </c>
      <c r="C16" s="154">
        <v>118172</v>
      </c>
      <c r="D16" s="51">
        <v>724</v>
      </c>
      <c r="E16" s="51">
        <v>8584</v>
      </c>
      <c r="F16" s="51">
        <v>10827</v>
      </c>
      <c r="G16" s="51">
        <v>125</v>
      </c>
      <c r="H16" s="51">
        <v>3216</v>
      </c>
      <c r="I16" s="52">
        <v>0</v>
      </c>
      <c r="J16" s="51">
        <v>735853</v>
      </c>
      <c r="K16" s="52">
        <v>331841</v>
      </c>
      <c r="L16" s="35" t="s">
        <v>27</v>
      </c>
      <c r="M16" s="154">
        <v>0</v>
      </c>
      <c r="N16" s="52">
        <v>308284</v>
      </c>
      <c r="O16" s="52">
        <v>1387</v>
      </c>
      <c r="P16" s="52">
        <v>3476</v>
      </c>
      <c r="Q16" s="203">
        <v>505</v>
      </c>
      <c r="R16" s="52">
        <v>17700</v>
      </c>
      <c r="S16" s="170">
        <v>22.4</v>
      </c>
      <c r="T16" s="170">
        <v>2</v>
      </c>
      <c r="U16" s="200">
        <f t="shared" si="0"/>
        <v>40.420379016753643</v>
      </c>
      <c r="V16" s="35" t="s">
        <v>27</v>
      </c>
    </row>
    <row r="17" spans="1:22" ht="15.75" x14ac:dyDescent="0.2">
      <c r="A17" s="35" t="s">
        <v>28</v>
      </c>
      <c r="B17" s="148">
        <v>58774</v>
      </c>
      <c r="C17" s="148">
        <v>44244</v>
      </c>
      <c r="D17" s="148">
        <v>147</v>
      </c>
      <c r="E17" s="148">
        <v>8374</v>
      </c>
      <c r="F17" s="148">
        <v>3329</v>
      </c>
      <c r="G17" s="148">
        <v>7024</v>
      </c>
      <c r="H17" s="148">
        <v>2225</v>
      </c>
      <c r="I17" s="148" t="s">
        <v>37</v>
      </c>
      <c r="J17" s="148">
        <v>264527</v>
      </c>
      <c r="K17" s="148">
        <v>48435</v>
      </c>
      <c r="L17" s="35" t="s">
        <v>28</v>
      </c>
      <c r="M17" s="148">
        <v>1180</v>
      </c>
      <c r="N17" s="148">
        <v>117855</v>
      </c>
      <c r="O17" s="148">
        <v>1538</v>
      </c>
      <c r="P17" s="148">
        <v>3344</v>
      </c>
      <c r="Q17" s="185">
        <v>101</v>
      </c>
      <c r="R17" s="148">
        <v>3459</v>
      </c>
      <c r="S17" s="177">
        <v>7</v>
      </c>
      <c r="T17" s="177">
        <v>0</v>
      </c>
      <c r="U17" s="200">
        <f t="shared" si="0"/>
        <v>74.305337078651689</v>
      </c>
      <c r="V17" s="35" t="s">
        <v>28</v>
      </c>
    </row>
    <row r="18" spans="1:22" ht="15.75" x14ac:dyDescent="0.2">
      <c r="A18" s="35" t="s">
        <v>29</v>
      </c>
      <c r="B18" s="147">
        <v>214012</v>
      </c>
      <c r="C18" s="148">
        <v>55494</v>
      </c>
      <c r="D18" s="149">
        <v>388</v>
      </c>
      <c r="E18" s="148">
        <v>14149</v>
      </c>
      <c r="F18" s="148">
        <v>7412</v>
      </c>
      <c r="G18" s="148">
        <v>6283</v>
      </c>
      <c r="H18" s="148">
        <v>6930</v>
      </c>
      <c r="I18" s="149">
        <v>28</v>
      </c>
      <c r="J18" s="148">
        <v>677777</v>
      </c>
      <c r="K18" s="148">
        <v>53481</v>
      </c>
      <c r="L18" s="35" t="s">
        <v>29</v>
      </c>
      <c r="M18" s="148">
        <v>33438</v>
      </c>
      <c r="N18" s="148">
        <v>266397</v>
      </c>
      <c r="O18" s="148">
        <v>6526</v>
      </c>
      <c r="P18" s="148">
        <v>3494</v>
      </c>
      <c r="Q18" s="185">
        <v>468</v>
      </c>
      <c r="R18" s="148">
        <v>12518</v>
      </c>
      <c r="S18" s="177">
        <v>19.88</v>
      </c>
      <c r="T18" s="177">
        <v>3.53</v>
      </c>
      <c r="U18" s="93">
        <f t="shared" si="0"/>
        <v>52.192900046203604</v>
      </c>
      <c r="V18" s="42" t="s">
        <v>29</v>
      </c>
    </row>
    <row r="19" spans="1:22" ht="15.75" x14ac:dyDescent="0.2">
      <c r="A19" s="35" t="s">
        <v>30</v>
      </c>
      <c r="B19" s="171">
        <v>177153</v>
      </c>
      <c r="C19" s="171">
        <v>48782</v>
      </c>
      <c r="D19" s="115">
        <v>397</v>
      </c>
      <c r="E19" s="115">
        <v>11242</v>
      </c>
      <c r="F19" s="115">
        <v>6396</v>
      </c>
      <c r="G19" s="173">
        <v>199</v>
      </c>
      <c r="H19" s="115">
        <v>6603</v>
      </c>
      <c r="I19" s="173">
        <v>0</v>
      </c>
      <c r="J19" s="115">
        <v>598615</v>
      </c>
      <c r="K19" s="115">
        <v>145260</v>
      </c>
      <c r="L19" s="35" t="s">
        <v>30</v>
      </c>
      <c r="M19" s="172">
        <v>9823</v>
      </c>
      <c r="N19" s="173">
        <v>214276</v>
      </c>
      <c r="O19" s="173">
        <v>5434</v>
      </c>
      <c r="P19" s="173">
        <v>6585</v>
      </c>
      <c r="Q19" s="201">
        <v>629</v>
      </c>
      <c r="R19" s="173">
        <v>9675</v>
      </c>
      <c r="S19" s="202">
        <v>18.850000000000001</v>
      </c>
      <c r="T19" s="202">
        <v>6</v>
      </c>
      <c r="U19" s="200">
        <f t="shared" si="0"/>
        <v>58.095399844720497</v>
      </c>
      <c r="V19" s="35" t="s">
        <v>30</v>
      </c>
    </row>
    <row r="20" spans="1:22" ht="15.75" x14ac:dyDescent="0.2">
      <c r="A20" s="35" t="s">
        <v>31</v>
      </c>
      <c r="B20" s="208">
        <v>84182</v>
      </c>
      <c r="C20" s="208">
        <v>30872</v>
      </c>
      <c r="D20" s="208">
        <v>151</v>
      </c>
      <c r="E20" s="208">
        <v>8670</v>
      </c>
      <c r="F20" s="208">
        <v>1135</v>
      </c>
      <c r="G20" s="208">
        <v>3966</v>
      </c>
      <c r="H20" s="208">
        <v>461</v>
      </c>
      <c r="I20" s="190" t="s">
        <v>37</v>
      </c>
      <c r="J20" s="208">
        <v>172943</v>
      </c>
      <c r="K20" s="208">
        <v>97763</v>
      </c>
      <c r="L20" s="35" t="s">
        <v>31</v>
      </c>
      <c r="M20" s="190">
        <v>0</v>
      </c>
      <c r="N20" s="190">
        <v>109679</v>
      </c>
      <c r="O20" s="190">
        <v>1892</v>
      </c>
      <c r="P20" s="190">
        <v>2834</v>
      </c>
      <c r="Q20" s="191">
        <v>149</v>
      </c>
      <c r="R20" s="190">
        <v>5542</v>
      </c>
      <c r="S20" s="192">
        <v>5.5</v>
      </c>
      <c r="T20" s="192">
        <v>1.43</v>
      </c>
      <c r="U20" s="200">
        <f t="shared" ref="U20:U26" si="1">J20/(Q20+R20)</f>
        <v>30.388859602881745</v>
      </c>
      <c r="V20" s="35" t="s">
        <v>31</v>
      </c>
    </row>
    <row r="21" spans="1:22" ht="15.75" x14ac:dyDescent="0.2">
      <c r="A21" s="35" t="s">
        <v>32</v>
      </c>
      <c r="B21" s="190">
        <v>124377</v>
      </c>
      <c r="C21" s="190">
        <v>14909</v>
      </c>
      <c r="D21" s="190">
        <v>1190</v>
      </c>
      <c r="E21" s="190">
        <v>8897</v>
      </c>
      <c r="F21" s="190" t="s">
        <v>37</v>
      </c>
      <c r="G21" s="190" t="s">
        <v>37</v>
      </c>
      <c r="H21" s="190">
        <v>444</v>
      </c>
      <c r="I21" s="190" t="s">
        <v>37</v>
      </c>
      <c r="J21" s="190">
        <v>267464</v>
      </c>
      <c r="K21" s="190">
        <v>62017</v>
      </c>
      <c r="L21" s="35" t="s">
        <v>32</v>
      </c>
      <c r="M21" s="190">
        <v>0</v>
      </c>
      <c r="N21" s="190">
        <v>75013</v>
      </c>
      <c r="O21" s="190">
        <v>1292</v>
      </c>
      <c r="P21" s="190">
        <v>891</v>
      </c>
      <c r="Q21" s="191">
        <v>64</v>
      </c>
      <c r="R21" s="190">
        <v>5929</v>
      </c>
      <c r="S21" s="192">
        <v>8.5</v>
      </c>
      <c r="T21" s="192">
        <v>0</v>
      </c>
      <c r="U21" s="200">
        <f t="shared" si="1"/>
        <v>44.62940096779576</v>
      </c>
      <c r="V21" s="35" t="s">
        <v>32</v>
      </c>
    </row>
    <row r="22" spans="1:22" ht="16.5" thickBot="1" x14ac:dyDescent="0.25">
      <c r="A22" s="35" t="s">
        <v>33</v>
      </c>
      <c r="B22" s="208">
        <v>141753</v>
      </c>
      <c r="C22" s="211">
        <v>53791</v>
      </c>
      <c r="D22" s="208">
        <v>302</v>
      </c>
      <c r="E22" s="208">
        <v>9074</v>
      </c>
      <c r="F22" s="208">
        <v>3743</v>
      </c>
      <c r="G22" s="208">
        <v>15318</v>
      </c>
      <c r="H22" s="208">
        <v>2377</v>
      </c>
      <c r="I22" s="190" t="s">
        <v>37</v>
      </c>
      <c r="J22" s="208">
        <v>413963</v>
      </c>
      <c r="K22" s="208">
        <v>150914</v>
      </c>
      <c r="L22" s="35" t="s">
        <v>33</v>
      </c>
      <c r="M22" s="190">
        <v>8855</v>
      </c>
      <c r="N22" s="204">
        <v>118058</v>
      </c>
      <c r="O22" s="204">
        <v>4289</v>
      </c>
      <c r="P22" s="204">
        <v>7091</v>
      </c>
      <c r="Q22" s="205">
        <v>249</v>
      </c>
      <c r="R22" s="204">
        <v>8891</v>
      </c>
      <c r="S22" s="206">
        <v>15.06</v>
      </c>
      <c r="T22" s="206">
        <v>1</v>
      </c>
      <c r="U22" s="207">
        <f t="shared" si="1"/>
        <v>45.291356673960614</v>
      </c>
      <c r="V22" s="35" t="s">
        <v>33</v>
      </c>
    </row>
    <row r="23" spans="1:22" ht="16.5" thickBot="1" x14ac:dyDescent="0.25">
      <c r="A23" s="43" t="s">
        <v>66</v>
      </c>
      <c r="B23" s="165">
        <f t="shared" ref="B23:K23" si="2">SUM(B6:B22)</f>
        <v>1905279</v>
      </c>
      <c r="C23" s="166">
        <f t="shared" si="2"/>
        <v>667505</v>
      </c>
      <c r="D23" s="157">
        <f t="shared" si="2"/>
        <v>4800</v>
      </c>
      <c r="E23" s="157">
        <f t="shared" si="2"/>
        <v>157974</v>
      </c>
      <c r="F23" s="157">
        <f t="shared" si="2"/>
        <v>64990</v>
      </c>
      <c r="G23" s="157">
        <f t="shared" si="2"/>
        <v>62173</v>
      </c>
      <c r="H23" s="157">
        <f t="shared" si="2"/>
        <v>32452</v>
      </c>
      <c r="I23" s="157">
        <f t="shared" si="2"/>
        <v>58</v>
      </c>
      <c r="J23" s="157">
        <f t="shared" si="2"/>
        <v>5868687</v>
      </c>
      <c r="K23" s="157">
        <f t="shared" si="2"/>
        <v>2045894</v>
      </c>
      <c r="L23" s="103" t="s">
        <v>66</v>
      </c>
      <c r="M23" s="157">
        <f t="shared" ref="M23:T23" si="3">SUM(M6:M22)</f>
        <v>82709</v>
      </c>
      <c r="N23" s="157">
        <f t="shared" si="3"/>
        <v>2030454</v>
      </c>
      <c r="O23" s="157">
        <f t="shared" si="3"/>
        <v>58265</v>
      </c>
      <c r="P23" s="157">
        <f t="shared" si="3"/>
        <v>68957</v>
      </c>
      <c r="Q23" s="187">
        <f t="shared" si="3"/>
        <v>3310</v>
      </c>
      <c r="R23" s="157">
        <f t="shared" si="3"/>
        <v>106795</v>
      </c>
      <c r="S23" s="159">
        <f t="shared" si="3"/>
        <v>165.1</v>
      </c>
      <c r="T23" s="159">
        <f t="shared" si="3"/>
        <v>25.2</v>
      </c>
      <c r="U23" s="158">
        <f t="shared" si="1"/>
        <v>53.300821942691066</v>
      </c>
      <c r="V23" s="44" t="s">
        <v>34</v>
      </c>
    </row>
    <row r="24" spans="1:22" ht="15.75" x14ac:dyDescent="0.25">
      <c r="A24" s="1" t="s">
        <v>62</v>
      </c>
      <c r="B24" s="25">
        <f t="shared" ref="B24:K24" si="4">SUM(B9,B10,B14,B15,B16,B18,B19,B20,B21,B22)</f>
        <v>1441135</v>
      </c>
      <c r="C24" s="25">
        <f t="shared" si="4"/>
        <v>446134</v>
      </c>
      <c r="D24" s="25">
        <f t="shared" si="4"/>
        <v>3894</v>
      </c>
      <c r="E24" s="25">
        <f t="shared" si="4"/>
        <v>98412</v>
      </c>
      <c r="F24" s="167">
        <f t="shared" si="4"/>
        <v>43927</v>
      </c>
      <c r="G24" s="25">
        <f t="shared" si="4"/>
        <v>49699</v>
      </c>
      <c r="H24" s="25">
        <f t="shared" si="4"/>
        <v>25485</v>
      </c>
      <c r="I24" s="25">
        <f t="shared" si="4"/>
        <v>55</v>
      </c>
      <c r="J24" s="25">
        <f t="shared" si="4"/>
        <v>4159319</v>
      </c>
      <c r="K24" s="25">
        <f t="shared" si="4"/>
        <v>1428829</v>
      </c>
      <c r="L24" s="144" t="s">
        <v>62</v>
      </c>
      <c r="M24" s="25">
        <f t="shared" ref="M24:T24" si="5">SUM(M9,M10,M14,M15,M16,M18,M19,M20,M21,M22)</f>
        <v>69991</v>
      </c>
      <c r="N24" s="25">
        <f t="shared" si="5"/>
        <v>1508958</v>
      </c>
      <c r="O24" s="25">
        <f t="shared" si="5"/>
        <v>38609</v>
      </c>
      <c r="P24" s="25">
        <f t="shared" si="5"/>
        <v>42144</v>
      </c>
      <c r="Q24" s="188">
        <f t="shared" si="5"/>
        <v>2626</v>
      </c>
      <c r="R24" s="25">
        <f t="shared" si="5"/>
        <v>80981</v>
      </c>
      <c r="S24" s="181">
        <f t="shared" si="5"/>
        <v>116.78999999999999</v>
      </c>
      <c r="T24" s="27">
        <f t="shared" si="5"/>
        <v>15.459999999999999</v>
      </c>
      <c r="U24" s="30">
        <f t="shared" si="1"/>
        <v>49.748454076811747</v>
      </c>
      <c r="V24" s="1" t="s">
        <v>62</v>
      </c>
    </row>
    <row r="25" spans="1:22" ht="15.75" x14ac:dyDescent="0.25">
      <c r="A25" s="1" t="s">
        <v>116</v>
      </c>
      <c r="B25" s="88">
        <v>54699</v>
      </c>
      <c r="C25" s="88">
        <v>8257</v>
      </c>
      <c r="D25" s="161">
        <v>194</v>
      </c>
      <c r="E25" s="88">
        <v>47</v>
      </c>
      <c r="F25" s="161">
        <v>1964</v>
      </c>
      <c r="G25" s="88">
        <v>8298</v>
      </c>
      <c r="H25" s="88">
        <v>136</v>
      </c>
      <c r="I25" s="88">
        <v>0</v>
      </c>
      <c r="J25" s="88">
        <v>145137</v>
      </c>
      <c r="K25" s="161">
        <v>84143</v>
      </c>
      <c r="L25" s="144" t="s">
        <v>116</v>
      </c>
      <c r="M25" s="161">
        <v>2095</v>
      </c>
      <c r="N25" s="88">
        <v>36226</v>
      </c>
      <c r="O25" s="88">
        <v>1111</v>
      </c>
      <c r="P25" s="88">
        <v>2154</v>
      </c>
      <c r="Q25" s="189">
        <v>42</v>
      </c>
      <c r="R25" s="88">
        <v>1301</v>
      </c>
      <c r="S25" s="163">
        <v>3.35</v>
      </c>
      <c r="T25" s="176">
        <v>0.25</v>
      </c>
      <c r="U25" s="162">
        <f t="shared" si="1"/>
        <v>108.06924795234549</v>
      </c>
      <c r="V25" s="1" t="s">
        <v>116</v>
      </c>
    </row>
    <row r="26" spans="1:22" ht="15.75" x14ac:dyDescent="0.25">
      <c r="A26" s="1" t="s">
        <v>117</v>
      </c>
      <c r="B26" s="190">
        <v>36733</v>
      </c>
      <c r="C26" s="190">
        <v>3424</v>
      </c>
      <c r="D26" s="190">
        <v>94</v>
      </c>
      <c r="E26" s="190">
        <v>0</v>
      </c>
      <c r="F26" s="190">
        <v>2106</v>
      </c>
      <c r="G26" s="190">
        <v>705</v>
      </c>
      <c r="H26" s="190">
        <v>552</v>
      </c>
      <c r="I26" s="190">
        <v>0</v>
      </c>
      <c r="J26" s="190">
        <v>81887</v>
      </c>
      <c r="K26" s="190">
        <v>33034</v>
      </c>
      <c r="L26" s="144" t="s">
        <v>117</v>
      </c>
      <c r="M26" s="190" t="s">
        <v>37</v>
      </c>
      <c r="N26" s="190">
        <v>75076</v>
      </c>
      <c r="O26" s="190">
        <v>0</v>
      </c>
      <c r="P26" s="190">
        <v>0</v>
      </c>
      <c r="Q26" s="191">
        <v>42</v>
      </c>
      <c r="R26" s="190">
        <v>1617</v>
      </c>
      <c r="S26" s="192">
        <v>3.5</v>
      </c>
      <c r="T26" s="192">
        <v>1</v>
      </c>
      <c r="U26" s="162">
        <f t="shared" si="1"/>
        <v>49.35925256178421</v>
      </c>
      <c r="V26" s="1" t="s">
        <v>117</v>
      </c>
    </row>
  </sheetData>
  <mergeCells count="1">
    <mergeCell ref="A1:F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H1" zoomScale="75" workbookViewId="0">
      <selection activeCell="Q16" sqref="Q16"/>
    </sheetView>
  </sheetViews>
  <sheetFormatPr baseColWidth="10" defaultRowHeight="12.75" x14ac:dyDescent="0.2"/>
  <cols>
    <col min="1" max="1" width="27.85546875" bestFit="1" customWidth="1"/>
    <col min="2" max="2" width="14.140625" customWidth="1"/>
    <col min="3" max="7" width="11.85546875" bestFit="1" customWidth="1"/>
    <col min="8" max="8" width="13.28515625" customWidth="1"/>
    <col min="9" max="9" width="11.85546875" bestFit="1" customWidth="1"/>
    <col min="10" max="11" width="13.140625" bestFit="1" customWidth="1"/>
    <col min="12" max="12" width="27.85546875" bestFit="1" customWidth="1"/>
    <col min="13" max="13" width="11.7109375" bestFit="1" customWidth="1"/>
    <col min="14" max="14" width="11.85546875" bestFit="1" customWidth="1"/>
    <col min="15" max="18" width="11.7109375" bestFit="1" customWidth="1"/>
    <col min="19" max="20" width="11.5703125" bestFit="1" customWidth="1"/>
  </cols>
  <sheetData>
    <row r="1" spans="1:22" ht="15.75" x14ac:dyDescent="0.25">
      <c r="A1" s="359" t="s">
        <v>131</v>
      </c>
      <c r="B1" s="359"/>
      <c r="C1" s="359"/>
      <c r="D1" s="359"/>
      <c r="E1" s="359"/>
      <c r="F1" s="359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62"/>
      <c r="T1" s="2"/>
      <c r="U1" s="2"/>
      <c r="V1" s="2"/>
    </row>
    <row r="2" spans="1:22" ht="15.75" x14ac:dyDescent="0.25">
      <c r="A2" s="1"/>
      <c r="B2" s="1"/>
      <c r="C2" s="1"/>
      <c r="D2" s="2"/>
      <c r="E2" s="2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4"/>
      <c r="T2" s="2"/>
      <c r="U2" s="2"/>
      <c r="V2" s="2"/>
    </row>
    <row r="3" spans="1:22" ht="15.75" x14ac:dyDescent="0.25">
      <c r="A3" s="65"/>
      <c r="B3" s="66">
        <v>1</v>
      </c>
      <c r="C3" s="67">
        <v>2</v>
      </c>
      <c r="D3" s="66">
        <v>3</v>
      </c>
      <c r="E3" s="66">
        <v>4</v>
      </c>
      <c r="F3" s="66">
        <v>5</v>
      </c>
      <c r="G3" s="66">
        <v>6</v>
      </c>
      <c r="H3" s="66">
        <v>7</v>
      </c>
      <c r="I3" s="66">
        <v>8</v>
      </c>
      <c r="J3" s="66">
        <v>9</v>
      </c>
      <c r="K3" s="66">
        <v>10</v>
      </c>
      <c r="L3" s="68"/>
      <c r="M3" s="66">
        <v>11</v>
      </c>
      <c r="N3" s="66">
        <v>12</v>
      </c>
      <c r="O3" s="66">
        <v>13</v>
      </c>
      <c r="P3" s="66">
        <v>14</v>
      </c>
      <c r="Q3" s="66">
        <v>15</v>
      </c>
      <c r="R3" s="66">
        <v>16</v>
      </c>
      <c r="S3" s="66">
        <v>17</v>
      </c>
      <c r="T3" s="66">
        <v>18</v>
      </c>
      <c r="U3" s="69" t="s">
        <v>1</v>
      </c>
      <c r="V3" s="70"/>
    </row>
    <row r="4" spans="1:22" ht="126" x14ac:dyDescent="0.2">
      <c r="A4" s="35"/>
      <c r="B4" s="72" t="s">
        <v>72</v>
      </c>
      <c r="C4" s="73" t="s">
        <v>73</v>
      </c>
      <c r="D4" s="74" t="s">
        <v>74</v>
      </c>
      <c r="E4" s="74" t="s">
        <v>75</v>
      </c>
      <c r="F4" s="74" t="s">
        <v>76</v>
      </c>
      <c r="G4" s="74" t="s">
        <v>77</v>
      </c>
      <c r="H4" s="74" t="s">
        <v>78</v>
      </c>
      <c r="I4" s="74" t="s">
        <v>79</v>
      </c>
      <c r="J4" s="74" t="s">
        <v>80</v>
      </c>
      <c r="K4" s="74" t="s">
        <v>81</v>
      </c>
      <c r="L4" s="75"/>
      <c r="M4" s="74" t="s">
        <v>82</v>
      </c>
      <c r="N4" s="74" t="s">
        <v>83</v>
      </c>
      <c r="O4" s="74" t="s">
        <v>84</v>
      </c>
      <c r="P4" s="74" t="s">
        <v>85</v>
      </c>
      <c r="Q4" s="74" t="s">
        <v>86</v>
      </c>
      <c r="R4" s="74" t="s">
        <v>4</v>
      </c>
      <c r="S4" s="74" t="s">
        <v>87</v>
      </c>
      <c r="T4" s="74" t="s">
        <v>88</v>
      </c>
      <c r="U4" s="76" t="s">
        <v>89</v>
      </c>
      <c r="V4" s="36"/>
    </row>
    <row r="5" spans="1:22" ht="45" x14ac:dyDescent="0.2">
      <c r="A5" s="35"/>
      <c r="B5" s="76" t="s">
        <v>90</v>
      </c>
      <c r="C5" s="77" t="s">
        <v>91</v>
      </c>
      <c r="D5" s="76" t="s">
        <v>92</v>
      </c>
      <c r="E5" s="76" t="s">
        <v>93</v>
      </c>
      <c r="F5" s="76" t="s">
        <v>94</v>
      </c>
      <c r="G5" s="76" t="s">
        <v>95</v>
      </c>
      <c r="H5" s="76" t="s">
        <v>96</v>
      </c>
      <c r="I5" s="76" t="s">
        <v>97</v>
      </c>
      <c r="J5" s="76" t="s">
        <v>98</v>
      </c>
      <c r="K5" s="76" t="s">
        <v>99</v>
      </c>
      <c r="L5" s="78"/>
      <c r="M5" s="76" t="s">
        <v>100</v>
      </c>
      <c r="N5" s="76" t="s">
        <v>101</v>
      </c>
      <c r="O5" s="76" t="s">
        <v>102</v>
      </c>
      <c r="P5" s="76" t="s">
        <v>103</v>
      </c>
      <c r="Q5" s="76" t="s">
        <v>104</v>
      </c>
      <c r="R5" s="76" t="s">
        <v>105</v>
      </c>
      <c r="S5" s="76" t="s">
        <v>106</v>
      </c>
      <c r="T5" s="76" t="s">
        <v>107</v>
      </c>
      <c r="U5" s="76" t="s">
        <v>16</v>
      </c>
      <c r="V5" s="36"/>
    </row>
    <row r="6" spans="1:22" ht="15.75" x14ac:dyDescent="0.2">
      <c r="A6" s="35" t="s">
        <v>17</v>
      </c>
      <c r="B6" s="193">
        <v>67994</v>
      </c>
      <c r="C6" s="194">
        <v>21522</v>
      </c>
      <c r="D6" s="195">
        <v>148</v>
      </c>
      <c r="E6" s="195">
        <v>7800</v>
      </c>
      <c r="F6" s="195">
        <v>2468</v>
      </c>
      <c r="G6" s="195">
        <v>2334</v>
      </c>
      <c r="H6" s="195">
        <v>228</v>
      </c>
      <c r="I6" s="195">
        <v>3</v>
      </c>
      <c r="J6" s="195">
        <v>197471</v>
      </c>
      <c r="K6" s="195">
        <v>195644</v>
      </c>
      <c r="L6" s="35" t="s">
        <v>17</v>
      </c>
      <c r="M6" s="196">
        <v>16730</v>
      </c>
      <c r="N6" s="195">
        <v>51325</v>
      </c>
      <c r="O6" s="195">
        <v>2221</v>
      </c>
      <c r="P6" s="195">
        <v>3062</v>
      </c>
      <c r="Q6" s="197">
        <v>88</v>
      </c>
      <c r="R6" s="195">
        <v>3124</v>
      </c>
      <c r="S6" s="198">
        <v>5.75</v>
      </c>
      <c r="T6" s="198">
        <v>0</v>
      </c>
      <c r="U6" s="199">
        <f t="shared" ref="U6:U26" si="0">J6/(Q6+R6)</f>
        <v>61.479140722291405</v>
      </c>
      <c r="V6" s="35" t="s">
        <v>17</v>
      </c>
    </row>
    <row r="7" spans="1:22" ht="15.75" x14ac:dyDescent="0.2">
      <c r="A7" s="35" t="s">
        <v>18</v>
      </c>
      <c r="B7" s="208">
        <v>66442</v>
      </c>
      <c r="C7" s="208">
        <v>15801</v>
      </c>
      <c r="D7" s="208">
        <v>102</v>
      </c>
      <c r="E7" s="208">
        <v>8515</v>
      </c>
      <c r="F7" s="208">
        <v>3047</v>
      </c>
      <c r="G7" s="208">
        <v>2483</v>
      </c>
      <c r="H7" s="208">
        <v>297</v>
      </c>
      <c r="I7" s="208">
        <v>0</v>
      </c>
      <c r="J7" s="208">
        <v>237790</v>
      </c>
      <c r="K7" s="208">
        <v>96410</v>
      </c>
      <c r="L7" s="35" t="s">
        <v>18</v>
      </c>
      <c r="M7" s="208">
        <v>0</v>
      </c>
      <c r="N7" s="208">
        <v>59882</v>
      </c>
      <c r="O7" s="208">
        <v>1800</v>
      </c>
      <c r="P7" s="208">
        <v>2614</v>
      </c>
      <c r="Q7" s="209">
        <v>60</v>
      </c>
      <c r="R7" s="208">
        <v>2598</v>
      </c>
      <c r="S7" s="210">
        <v>7</v>
      </c>
      <c r="T7" s="210">
        <v>1.5</v>
      </c>
      <c r="U7" s="151">
        <f t="shared" si="0"/>
        <v>89.462001504890893</v>
      </c>
      <c r="V7" s="35" t="s">
        <v>18</v>
      </c>
    </row>
    <row r="8" spans="1:22" ht="15.75" x14ac:dyDescent="0.2">
      <c r="A8" s="35" t="s">
        <v>19</v>
      </c>
      <c r="B8" s="168">
        <v>42951</v>
      </c>
      <c r="C8" s="168">
        <v>10970</v>
      </c>
      <c r="D8" s="168">
        <v>147</v>
      </c>
      <c r="E8" s="168">
        <v>3806</v>
      </c>
      <c r="F8" s="168">
        <v>2573</v>
      </c>
      <c r="G8" s="168">
        <v>836</v>
      </c>
      <c r="H8" s="168">
        <v>2898</v>
      </c>
      <c r="I8" s="168">
        <v>667</v>
      </c>
      <c r="J8" s="168">
        <v>262059</v>
      </c>
      <c r="K8" s="168">
        <v>161288</v>
      </c>
      <c r="L8" s="35" t="s">
        <v>19</v>
      </c>
      <c r="M8" s="168">
        <v>4483</v>
      </c>
      <c r="N8" s="168">
        <v>64941</v>
      </c>
      <c r="O8" s="168">
        <v>3095</v>
      </c>
      <c r="P8" s="168">
        <v>3353</v>
      </c>
      <c r="Q8" s="182">
        <v>95</v>
      </c>
      <c r="R8" s="168">
        <v>2848</v>
      </c>
      <c r="S8" s="169">
        <v>5.5</v>
      </c>
      <c r="T8" s="169">
        <v>1.5</v>
      </c>
      <c r="U8" s="151">
        <f t="shared" si="0"/>
        <v>89.044852191641183</v>
      </c>
      <c r="V8" s="35" t="s">
        <v>19</v>
      </c>
    </row>
    <row r="9" spans="1:22" ht="15.75" x14ac:dyDescent="0.2">
      <c r="A9" s="35" t="s">
        <v>20</v>
      </c>
      <c r="B9" s="152">
        <v>117675</v>
      </c>
      <c r="C9" s="152">
        <v>43928</v>
      </c>
      <c r="D9" s="152">
        <v>195</v>
      </c>
      <c r="E9" s="152">
        <v>8408</v>
      </c>
      <c r="F9" s="152">
        <v>5539</v>
      </c>
      <c r="G9" s="152">
        <v>12204</v>
      </c>
      <c r="H9" s="152">
        <v>2252</v>
      </c>
      <c r="I9" s="90" t="s">
        <v>37</v>
      </c>
      <c r="J9" s="152">
        <v>448923</v>
      </c>
      <c r="K9" s="178">
        <v>172363</v>
      </c>
      <c r="L9" s="35" t="s">
        <v>20</v>
      </c>
      <c r="M9" s="152">
        <v>4505</v>
      </c>
      <c r="N9" s="152">
        <v>98265</v>
      </c>
      <c r="O9" s="152">
        <v>3164</v>
      </c>
      <c r="P9" s="152">
        <v>2531</v>
      </c>
      <c r="Q9" s="183">
        <v>140</v>
      </c>
      <c r="R9" s="152">
        <v>5406</v>
      </c>
      <c r="S9" s="180">
        <v>8.91</v>
      </c>
      <c r="T9" s="180">
        <v>0</v>
      </c>
      <c r="U9" s="151">
        <f t="shared" si="0"/>
        <v>80.945366029570863</v>
      </c>
      <c r="V9" s="35" t="s">
        <v>20</v>
      </c>
    </row>
    <row r="10" spans="1:22" ht="15.75" x14ac:dyDescent="0.2">
      <c r="A10" s="35" t="s">
        <v>21</v>
      </c>
      <c r="B10" s="150">
        <v>93372</v>
      </c>
      <c r="C10" s="150">
        <v>11913</v>
      </c>
      <c r="D10" s="51">
        <v>186</v>
      </c>
      <c r="E10" s="51">
        <v>4758</v>
      </c>
      <c r="F10" s="51">
        <v>3573</v>
      </c>
      <c r="G10" s="51">
        <v>3507</v>
      </c>
      <c r="H10" s="51">
        <v>917</v>
      </c>
      <c r="I10" s="52">
        <v>0</v>
      </c>
      <c r="J10" s="51">
        <v>261250</v>
      </c>
      <c r="K10" s="51">
        <v>148116</v>
      </c>
      <c r="L10" s="35" t="s">
        <v>21</v>
      </c>
      <c r="M10" s="154">
        <v>0</v>
      </c>
      <c r="N10" s="51">
        <v>66947</v>
      </c>
      <c r="O10" s="51">
        <v>3856</v>
      </c>
      <c r="P10" s="51">
        <v>3418</v>
      </c>
      <c r="Q10" s="184">
        <v>130</v>
      </c>
      <c r="R10" s="51">
        <v>4498</v>
      </c>
      <c r="S10" s="54">
        <v>5</v>
      </c>
      <c r="T10" s="54">
        <v>0</v>
      </c>
      <c r="U10" s="151">
        <f t="shared" si="0"/>
        <v>56.449870354364734</v>
      </c>
      <c r="V10" s="35" t="s">
        <v>21</v>
      </c>
    </row>
    <row r="11" spans="1:22" ht="15.75" x14ac:dyDescent="0.2">
      <c r="A11" s="35" t="s">
        <v>22</v>
      </c>
      <c r="B11" s="79">
        <v>81242</v>
      </c>
      <c r="C11" s="87" t="s">
        <v>37</v>
      </c>
      <c r="D11" s="81">
        <v>124</v>
      </c>
      <c r="E11" s="86">
        <v>8342</v>
      </c>
      <c r="F11" s="81">
        <v>4775</v>
      </c>
      <c r="G11" s="86" t="s">
        <v>37</v>
      </c>
      <c r="H11" s="81">
        <v>1070</v>
      </c>
      <c r="I11" s="86" t="s">
        <v>37</v>
      </c>
      <c r="J11" s="81">
        <v>278680</v>
      </c>
      <c r="K11" s="81">
        <v>175466</v>
      </c>
      <c r="L11" s="35" t="s">
        <v>22</v>
      </c>
      <c r="M11" s="150">
        <v>1030</v>
      </c>
      <c r="N11" s="51">
        <v>64106</v>
      </c>
      <c r="O11" s="51">
        <v>6360</v>
      </c>
      <c r="P11" s="51">
        <v>2637</v>
      </c>
      <c r="Q11" s="184">
        <v>94</v>
      </c>
      <c r="R11" s="51">
        <v>4763</v>
      </c>
      <c r="S11" s="54">
        <v>7.96</v>
      </c>
      <c r="T11" s="170">
        <v>1.45</v>
      </c>
      <c r="U11" s="151">
        <f t="shared" si="0"/>
        <v>57.376981675931646</v>
      </c>
      <c r="V11" s="35" t="s">
        <v>22</v>
      </c>
    </row>
    <row r="12" spans="1:22" ht="15.75" x14ac:dyDescent="0.2">
      <c r="A12" s="35" t="s">
        <v>23</v>
      </c>
      <c r="B12" s="168">
        <v>55344</v>
      </c>
      <c r="C12" s="168">
        <v>9494</v>
      </c>
      <c r="D12" s="179">
        <v>111</v>
      </c>
      <c r="E12" s="168">
        <v>8063</v>
      </c>
      <c r="F12" s="168">
        <v>3294</v>
      </c>
      <c r="G12" s="168">
        <v>1151</v>
      </c>
      <c r="H12" s="168">
        <v>1993</v>
      </c>
      <c r="I12" s="179" t="s">
        <v>37</v>
      </c>
      <c r="J12" s="168">
        <v>193719</v>
      </c>
      <c r="K12" s="168">
        <v>157672</v>
      </c>
      <c r="L12" s="35" t="s">
        <v>23</v>
      </c>
      <c r="M12" s="179" t="s">
        <v>123</v>
      </c>
      <c r="N12" s="168">
        <v>56618</v>
      </c>
      <c r="O12" s="168">
        <v>2887</v>
      </c>
      <c r="P12" s="168">
        <v>3109</v>
      </c>
      <c r="Q12" s="182">
        <v>91</v>
      </c>
      <c r="R12" s="168">
        <v>3200</v>
      </c>
      <c r="S12" s="169">
        <v>7.5</v>
      </c>
      <c r="T12" s="169" t="s">
        <v>130</v>
      </c>
      <c r="U12" s="151">
        <f t="shared" si="0"/>
        <v>58.86326344576117</v>
      </c>
      <c r="V12" s="35" t="s">
        <v>23</v>
      </c>
    </row>
    <row r="13" spans="1:22" ht="15.75" x14ac:dyDescent="0.2">
      <c r="A13" s="35" t="s">
        <v>24</v>
      </c>
      <c r="B13" s="148">
        <f>71610</f>
        <v>71610</v>
      </c>
      <c r="C13" s="148">
        <v>105244</v>
      </c>
      <c r="D13" s="149">
        <v>170</v>
      </c>
      <c r="E13" s="148">
        <v>15744</v>
      </c>
      <c r="F13" s="148">
        <v>4162</v>
      </c>
      <c r="G13" s="149" t="s">
        <v>37</v>
      </c>
      <c r="H13" s="149">
        <v>362</v>
      </c>
      <c r="I13" s="149" t="s">
        <v>37</v>
      </c>
      <c r="J13" s="148">
        <v>379978</v>
      </c>
      <c r="K13" s="149">
        <v>279068</v>
      </c>
      <c r="L13" s="35" t="s">
        <v>24</v>
      </c>
      <c r="M13" s="149">
        <v>9558</v>
      </c>
      <c r="N13" s="148">
        <v>93655</v>
      </c>
      <c r="O13" s="148">
        <v>1733</v>
      </c>
      <c r="P13" s="148">
        <v>7982</v>
      </c>
      <c r="Q13" s="185">
        <v>117</v>
      </c>
      <c r="R13" s="148">
        <v>4445</v>
      </c>
      <c r="S13" s="177">
        <v>8</v>
      </c>
      <c r="T13" s="177">
        <v>1</v>
      </c>
      <c r="U13" s="151">
        <f t="shared" si="0"/>
        <v>83.291977202981144</v>
      </c>
      <c r="V13" s="35" t="s">
        <v>24</v>
      </c>
    </row>
    <row r="14" spans="1:22" ht="15.75" x14ac:dyDescent="0.2">
      <c r="A14" s="35" t="s">
        <v>25</v>
      </c>
      <c r="B14" s="208">
        <v>80655</v>
      </c>
      <c r="C14" s="208">
        <v>14053</v>
      </c>
      <c r="D14" s="208">
        <v>143</v>
      </c>
      <c r="E14" s="208">
        <v>10512</v>
      </c>
      <c r="F14" s="208">
        <v>4839</v>
      </c>
      <c r="G14" s="208">
        <v>2966</v>
      </c>
      <c r="H14" s="208">
        <v>1874</v>
      </c>
      <c r="I14" s="208">
        <v>0</v>
      </c>
      <c r="J14" s="208">
        <v>319280</v>
      </c>
      <c r="K14" s="208">
        <v>195493</v>
      </c>
      <c r="L14" s="35" t="s">
        <v>25</v>
      </c>
      <c r="M14" s="208">
        <v>2728</v>
      </c>
      <c r="N14" s="208">
        <v>86081</v>
      </c>
      <c r="O14" s="208">
        <v>3373</v>
      </c>
      <c r="P14" s="208">
        <v>4666</v>
      </c>
      <c r="Q14" s="209">
        <v>114</v>
      </c>
      <c r="R14" s="208">
        <v>4959</v>
      </c>
      <c r="S14" s="210">
        <v>5.74</v>
      </c>
      <c r="T14" s="210">
        <v>0.5</v>
      </c>
      <c r="U14" s="151">
        <f t="shared" si="0"/>
        <v>62.937118076089099</v>
      </c>
      <c r="V14" s="35" t="s">
        <v>25</v>
      </c>
    </row>
    <row r="15" spans="1:22" ht="15.75" x14ac:dyDescent="0.2">
      <c r="A15" s="35" t="s">
        <v>26</v>
      </c>
      <c r="B15" s="172">
        <v>83726</v>
      </c>
      <c r="C15" s="172">
        <v>29507</v>
      </c>
      <c r="D15" s="173">
        <v>230</v>
      </c>
      <c r="E15" s="173">
        <v>9234</v>
      </c>
      <c r="F15" s="173">
        <v>11824</v>
      </c>
      <c r="G15" s="173">
        <v>7434</v>
      </c>
      <c r="H15" s="173">
        <v>5500</v>
      </c>
      <c r="I15" s="173" t="s">
        <v>37</v>
      </c>
      <c r="J15" s="173">
        <v>626300</v>
      </c>
      <c r="K15" s="173">
        <v>399780</v>
      </c>
      <c r="L15" s="35" t="s">
        <v>26</v>
      </c>
      <c r="M15" s="171">
        <v>753</v>
      </c>
      <c r="N15" s="115">
        <v>110713</v>
      </c>
      <c r="O15" s="115">
        <v>5721</v>
      </c>
      <c r="P15" s="115">
        <v>7352</v>
      </c>
      <c r="Q15" s="186">
        <v>118</v>
      </c>
      <c r="R15" s="115">
        <v>4313</v>
      </c>
      <c r="S15" s="175">
        <v>7.75</v>
      </c>
      <c r="T15" s="175">
        <v>1</v>
      </c>
      <c r="U15" s="151">
        <f t="shared" si="0"/>
        <v>141.34506883322049</v>
      </c>
      <c r="V15" s="35" t="s">
        <v>26</v>
      </c>
    </row>
    <row r="16" spans="1:22" ht="15.75" x14ac:dyDescent="0.2">
      <c r="A16" s="35" t="s">
        <v>27</v>
      </c>
      <c r="B16" s="88">
        <v>316324</v>
      </c>
      <c r="C16" s="154">
        <v>115095</v>
      </c>
      <c r="D16" s="51">
        <v>527</v>
      </c>
      <c r="E16" s="51">
        <v>27699</v>
      </c>
      <c r="F16" s="51">
        <v>15095</v>
      </c>
      <c r="G16" s="51">
        <v>95</v>
      </c>
      <c r="H16" s="51">
        <v>2694</v>
      </c>
      <c r="I16" s="52">
        <v>18</v>
      </c>
      <c r="J16" s="51">
        <v>1109310</v>
      </c>
      <c r="K16" s="52">
        <v>532570</v>
      </c>
      <c r="L16" s="35" t="s">
        <v>27</v>
      </c>
      <c r="M16" s="150">
        <v>0</v>
      </c>
      <c r="N16" s="52">
        <v>306966</v>
      </c>
      <c r="O16" s="51">
        <v>9567</v>
      </c>
      <c r="P16" s="51">
        <v>2208</v>
      </c>
      <c r="Q16" s="184">
        <v>505</v>
      </c>
      <c r="R16" s="51">
        <v>17458</v>
      </c>
      <c r="S16" s="54">
        <v>22.4</v>
      </c>
      <c r="T16" s="54">
        <v>2</v>
      </c>
      <c r="U16" s="151">
        <f t="shared" si="0"/>
        <v>61.755274731392305</v>
      </c>
      <c r="V16" s="35" t="s">
        <v>27</v>
      </c>
    </row>
    <row r="17" spans="1:22" ht="15.75" x14ac:dyDescent="0.2">
      <c r="A17" s="35" t="s">
        <v>28</v>
      </c>
      <c r="B17" s="148">
        <v>57042</v>
      </c>
      <c r="C17" s="148">
        <v>37220</v>
      </c>
      <c r="D17" s="148">
        <v>131</v>
      </c>
      <c r="E17" s="148">
        <v>7106</v>
      </c>
      <c r="F17" s="148">
        <v>4045</v>
      </c>
      <c r="G17" s="148">
        <v>17735</v>
      </c>
      <c r="H17" s="148">
        <v>2906</v>
      </c>
      <c r="I17" s="148">
        <v>0</v>
      </c>
      <c r="J17" s="148">
        <v>234603</v>
      </c>
      <c r="K17" s="148">
        <v>130745</v>
      </c>
      <c r="L17" s="35" t="s">
        <v>28</v>
      </c>
      <c r="M17" s="148">
        <v>630</v>
      </c>
      <c r="N17" s="148">
        <v>119816</v>
      </c>
      <c r="O17" s="148">
        <v>1651</v>
      </c>
      <c r="P17" s="148">
        <v>2398</v>
      </c>
      <c r="Q17" s="185">
        <v>92</v>
      </c>
      <c r="R17" s="148">
        <v>3128</v>
      </c>
      <c r="S17" s="177">
        <v>6</v>
      </c>
      <c r="T17" s="177">
        <v>0</v>
      </c>
      <c r="U17" s="151">
        <f t="shared" si="0"/>
        <v>72.858074534161489</v>
      </c>
      <c r="V17" s="35" t="s">
        <v>28</v>
      </c>
    </row>
    <row r="18" spans="1:22" ht="15.75" x14ac:dyDescent="0.2">
      <c r="A18" s="35" t="s">
        <v>29</v>
      </c>
      <c r="B18" s="147">
        <v>213070</v>
      </c>
      <c r="C18" s="148">
        <v>49191</v>
      </c>
      <c r="D18" s="149">
        <v>397</v>
      </c>
      <c r="E18" s="148">
        <v>13464</v>
      </c>
      <c r="F18" s="148">
        <v>8990</v>
      </c>
      <c r="G18" s="148">
        <v>5360</v>
      </c>
      <c r="H18" s="148">
        <v>8803</v>
      </c>
      <c r="I18" s="149">
        <v>40</v>
      </c>
      <c r="J18" s="148">
        <v>731292</v>
      </c>
      <c r="K18" s="148">
        <v>375137</v>
      </c>
      <c r="L18" s="35" t="s">
        <v>29</v>
      </c>
      <c r="M18" s="148">
        <v>27926</v>
      </c>
      <c r="N18" s="148">
        <v>262306</v>
      </c>
      <c r="O18" s="148">
        <v>7005</v>
      </c>
      <c r="P18" s="148">
        <v>3449</v>
      </c>
      <c r="Q18" s="185">
        <v>349</v>
      </c>
      <c r="R18" s="148">
        <v>11302</v>
      </c>
      <c r="S18" s="177">
        <v>21.46</v>
      </c>
      <c r="T18" s="177">
        <v>4.22</v>
      </c>
      <c r="U18" s="116">
        <f t="shared" si="0"/>
        <v>62.766457814779848</v>
      </c>
      <c r="V18" s="42" t="s">
        <v>29</v>
      </c>
    </row>
    <row r="19" spans="1:22" ht="15.75" x14ac:dyDescent="0.2">
      <c r="A19" s="35" t="s">
        <v>30</v>
      </c>
      <c r="B19" s="171">
        <v>176299</v>
      </c>
      <c r="C19" s="171">
        <v>48570</v>
      </c>
      <c r="D19" s="115">
        <v>390</v>
      </c>
      <c r="E19" s="115">
        <v>11118</v>
      </c>
      <c r="F19" s="115">
        <v>7395</v>
      </c>
      <c r="G19" s="173">
        <v>144</v>
      </c>
      <c r="H19" s="115">
        <v>4174</v>
      </c>
      <c r="I19" s="173">
        <v>2</v>
      </c>
      <c r="J19" s="115">
        <v>672686</v>
      </c>
      <c r="K19" s="115">
        <v>279725</v>
      </c>
      <c r="L19" s="35" t="s">
        <v>30</v>
      </c>
      <c r="M19" s="171">
        <v>12790</v>
      </c>
      <c r="N19" s="115">
        <v>229785</v>
      </c>
      <c r="O19" s="115">
        <v>5157</v>
      </c>
      <c r="P19" s="115">
        <v>6154</v>
      </c>
      <c r="Q19" s="186">
        <v>573</v>
      </c>
      <c r="R19" s="115">
        <v>8771</v>
      </c>
      <c r="S19" s="175">
        <v>19.5</v>
      </c>
      <c r="T19" s="175">
        <v>7</v>
      </c>
      <c r="U19" s="151">
        <f t="shared" si="0"/>
        <v>71.991224315068493</v>
      </c>
      <c r="V19" s="35" t="s">
        <v>30</v>
      </c>
    </row>
    <row r="20" spans="1:22" ht="15.75" x14ac:dyDescent="0.2">
      <c r="A20" s="35" t="s">
        <v>31</v>
      </c>
      <c r="B20" s="208">
        <v>82077</v>
      </c>
      <c r="C20" s="208">
        <v>23928</v>
      </c>
      <c r="D20" s="208">
        <v>170</v>
      </c>
      <c r="E20" s="190">
        <v>5906</v>
      </c>
      <c r="F20" s="190">
        <v>2246</v>
      </c>
      <c r="G20" s="190" t="s">
        <v>37</v>
      </c>
      <c r="H20" s="190">
        <v>1509</v>
      </c>
      <c r="I20" s="190" t="s">
        <v>37</v>
      </c>
      <c r="J20" s="208">
        <v>273055</v>
      </c>
      <c r="K20" s="208">
        <v>250888</v>
      </c>
      <c r="L20" s="35" t="s">
        <v>31</v>
      </c>
      <c r="M20" s="208">
        <v>0</v>
      </c>
      <c r="N20" s="208">
        <v>115472</v>
      </c>
      <c r="O20" s="208">
        <v>1470</v>
      </c>
      <c r="P20" s="208">
        <v>2131</v>
      </c>
      <c r="Q20" s="209">
        <v>121</v>
      </c>
      <c r="R20" s="208">
        <v>5121</v>
      </c>
      <c r="S20" s="210">
        <v>5.5</v>
      </c>
      <c r="T20" s="210">
        <v>1.5</v>
      </c>
      <c r="U20" s="151">
        <f t="shared" si="0"/>
        <v>52.089851201831365</v>
      </c>
      <c r="V20" s="35" t="s">
        <v>31</v>
      </c>
    </row>
    <row r="21" spans="1:22" ht="15.75" x14ac:dyDescent="0.2">
      <c r="A21" s="35" t="s">
        <v>32</v>
      </c>
      <c r="B21" s="208">
        <v>119100</v>
      </c>
      <c r="C21" s="208">
        <v>1901</v>
      </c>
      <c r="D21" s="208">
        <v>570</v>
      </c>
      <c r="E21" s="190">
        <v>10575</v>
      </c>
      <c r="F21" s="190" t="s">
        <v>37</v>
      </c>
      <c r="G21" s="190" t="s">
        <v>37</v>
      </c>
      <c r="H21" s="190">
        <v>531</v>
      </c>
      <c r="I21" s="190">
        <v>2</v>
      </c>
      <c r="J21" s="208">
        <v>419444</v>
      </c>
      <c r="K21" s="208">
        <v>143964</v>
      </c>
      <c r="L21" s="35" t="s">
        <v>32</v>
      </c>
      <c r="M21" s="190" t="s">
        <v>37</v>
      </c>
      <c r="N21" s="208">
        <v>79111</v>
      </c>
      <c r="O21" s="208">
        <v>1527</v>
      </c>
      <c r="P21" s="208">
        <v>612</v>
      </c>
      <c r="Q21" s="209">
        <v>247</v>
      </c>
      <c r="R21" s="208">
        <v>5591</v>
      </c>
      <c r="S21" s="210">
        <v>8.5</v>
      </c>
      <c r="T21" s="210">
        <v>0</v>
      </c>
      <c r="U21" s="151">
        <f t="shared" si="0"/>
        <v>71.847207947927373</v>
      </c>
      <c r="V21" s="35" t="s">
        <v>32</v>
      </c>
    </row>
    <row r="22" spans="1:22" ht="16.5" thickBot="1" x14ac:dyDescent="0.25">
      <c r="A22" s="35" t="s">
        <v>33</v>
      </c>
      <c r="B22" s="208">
        <v>138649</v>
      </c>
      <c r="C22" s="211">
        <v>38111</v>
      </c>
      <c r="D22" s="208">
        <v>308</v>
      </c>
      <c r="E22" s="208">
        <v>8975</v>
      </c>
      <c r="F22" s="208">
        <v>7536</v>
      </c>
      <c r="G22" s="208">
        <v>12761</v>
      </c>
      <c r="H22" s="208">
        <v>1594</v>
      </c>
      <c r="I22" s="208" t="s">
        <v>37</v>
      </c>
      <c r="J22" s="208">
        <v>551232</v>
      </c>
      <c r="K22" s="208">
        <v>302410</v>
      </c>
      <c r="L22" s="35" t="s">
        <v>33</v>
      </c>
      <c r="M22" s="208">
        <v>8735</v>
      </c>
      <c r="N22" s="212">
        <v>114024</v>
      </c>
      <c r="O22" s="212">
        <v>2575</v>
      </c>
      <c r="P22" s="212">
        <v>6439</v>
      </c>
      <c r="Q22" s="213">
        <v>241</v>
      </c>
      <c r="R22" s="212">
        <v>8832</v>
      </c>
      <c r="S22" s="214">
        <v>15.31</v>
      </c>
      <c r="T22" s="214">
        <v>1</v>
      </c>
      <c r="U22" s="156">
        <f t="shared" si="0"/>
        <v>60.755207759285796</v>
      </c>
      <c r="V22" s="35" t="s">
        <v>33</v>
      </c>
    </row>
    <row r="23" spans="1:22" ht="16.5" thickBot="1" x14ac:dyDescent="0.25">
      <c r="A23" s="43" t="s">
        <v>66</v>
      </c>
      <c r="B23" s="165">
        <f t="shared" ref="B23:K23" si="1">SUM(B6:B22)</f>
        <v>1863572</v>
      </c>
      <c r="C23" s="166">
        <f t="shared" si="1"/>
        <v>576448</v>
      </c>
      <c r="D23" s="157">
        <f t="shared" si="1"/>
        <v>4049</v>
      </c>
      <c r="E23" s="157">
        <f t="shared" si="1"/>
        <v>170025</v>
      </c>
      <c r="F23" s="157">
        <f t="shared" si="1"/>
        <v>91401</v>
      </c>
      <c r="G23" s="157">
        <f t="shared" si="1"/>
        <v>69010</v>
      </c>
      <c r="H23" s="157">
        <f t="shared" si="1"/>
        <v>39602</v>
      </c>
      <c r="I23" s="157">
        <f t="shared" si="1"/>
        <v>732</v>
      </c>
      <c r="J23" s="157">
        <f t="shared" si="1"/>
        <v>7197072</v>
      </c>
      <c r="K23" s="157">
        <f t="shared" si="1"/>
        <v>3996739</v>
      </c>
      <c r="L23" s="103" t="s">
        <v>66</v>
      </c>
      <c r="M23" s="157">
        <f t="shared" ref="M23:T23" si="2">SUM(M6:M22)</f>
        <v>89868</v>
      </c>
      <c r="N23" s="157">
        <f t="shared" si="2"/>
        <v>1980013</v>
      </c>
      <c r="O23" s="157">
        <f t="shared" si="2"/>
        <v>63162</v>
      </c>
      <c r="P23" s="157">
        <f t="shared" si="2"/>
        <v>64115</v>
      </c>
      <c r="Q23" s="187">
        <f t="shared" si="2"/>
        <v>3175</v>
      </c>
      <c r="R23" s="157">
        <f t="shared" si="2"/>
        <v>100357</v>
      </c>
      <c r="S23" s="159">
        <f t="shared" si="2"/>
        <v>167.78</v>
      </c>
      <c r="T23" s="159">
        <f t="shared" si="2"/>
        <v>22.669999999999998</v>
      </c>
      <c r="U23" s="158">
        <f>J23/(Q23+R23)</f>
        <v>69.515434841401685</v>
      </c>
      <c r="V23" s="44" t="s">
        <v>34</v>
      </c>
    </row>
    <row r="24" spans="1:22" ht="15.75" x14ac:dyDescent="0.25">
      <c r="A24" s="1" t="s">
        <v>62</v>
      </c>
      <c r="B24" s="25">
        <f t="shared" ref="B24:K24" si="3">SUM(B9,B10,B14,B15,B16,B18,B19,B20,B21,B22)</f>
        <v>1420947</v>
      </c>
      <c r="C24" s="25">
        <f t="shared" si="3"/>
        <v>376197</v>
      </c>
      <c r="D24" s="25">
        <f t="shared" si="3"/>
        <v>3116</v>
      </c>
      <c r="E24" s="25">
        <f t="shared" si="3"/>
        <v>110649</v>
      </c>
      <c r="F24" s="167">
        <f t="shared" si="3"/>
        <v>67037</v>
      </c>
      <c r="G24" s="25">
        <f t="shared" si="3"/>
        <v>44471</v>
      </c>
      <c r="H24" s="25">
        <f t="shared" si="3"/>
        <v>29848</v>
      </c>
      <c r="I24" s="25">
        <f t="shared" si="3"/>
        <v>62</v>
      </c>
      <c r="J24" s="25">
        <f t="shared" si="3"/>
        <v>5412772</v>
      </c>
      <c r="K24" s="25">
        <f t="shared" si="3"/>
        <v>2800446</v>
      </c>
      <c r="L24" s="144" t="s">
        <v>62</v>
      </c>
      <c r="M24" s="25">
        <f>SUM(M9,M10,M14,M15,M16,M18:M22)</f>
        <v>57437</v>
      </c>
      <c r="N24" s="25">
        <f>SUM(N9,N10,N14,N15,N16,N18,N19,N20,N21,N22)</f>
        <v>1469670</v>
      </c>
      <c r="O24" s="25">
        <f>SUM(O9,O10,O14,O15,O16,O18,O19,O20,O21,O22)</f>
        <v>43415</v>
      </c>
      <c r="P24" s="25">
        <f>SUM(P9,P10,P14,P15,P16,P18,P19,P20,P21,P22)</f>
        <v>38960</v>
      </c>
      <c r="Q24" s="188">
        <f>SUM(Q9,Q10,Q14,Q15,Q16,Q18,Q19,Q20,Q21,Q22)</f>
        <v>2538</v>
      </c>
      <c r="R24" s="25">
        <f>SUM(R9,R10,R14,R15,R16,R19,R20,R21,R18,R22)</f>
        <v>76251</v>
      </c>
      <c r="S24" s="181">
        <f>SUM(S9,S10,S14,S15,S16,S18,S19,S20,S21,S22)</f>
        <v>120.07</v>
      </c>
      <c r="T24" s="27">
        <f>SUM(T9,T10,T14,T15,T16,T18,T19,T20,T21,T22)</f>
        <v>17.22</v>
      </c>
      <c r="U24" s="30">
        <f t="shared" si="0"/>
        <v>68.699590044295519</v>
      </c>
      <c r="V24" s="1" t="s">
        <v>62</v>
      </c>
    </row>
    <row r="25" spans="1:22" ht="15.75" x14ac:dyDescent="0.25">
      <c r="A25" s="1" t="s">
        <v>116</v>
      </c>
      <c r="B25" s="88">
        <v>53796</v>
      </c>
      <c r="C25" s="88">
        <v>6</v>
      </c>
      <c r="D25" s="161">
        <v>180</v>
      </c>
      <c r="E25" s="88">
        <v>0</v>
      </c>
      <c r="F25" s="161">
        <v>1470</v>
      </c>
      <c r="G25" s="88">
        <v>0</v>
      </c>
      <c r="H25" s="88">
        <v>58</v>
      </c>
      <c r="I25" s="88">
        <v>0</v>
      </c>
      <c r="J25" s="88">
        <v>77381</v>
      </c>
      <c r="K25" s="161">
        <v>42175</v>
      </c>
      <c r="L25" s="144" t="s">
        <v>116</v>
      </c>
      <c r="M25" s="161">
        <v>1440</v>
      </c>
      <c r="N25" s="88">
        <v>35481</v>
      </c>
      <c r="O25" s="88">
        <v>892</v>
      </c>
      <c r="P25" s="88">
        <v>1895</v>
      </c>
      <c r="Q25" s="189">
        <v>42</v>
      </c>
      <c r="R25" s="88">
        <v>1229</v>
      </c>
      <c r="S25" s="163">
        <v>3.4</v>
      </c>
      <c r="T25" s="176">
        <v>0.25</v>
      </c>
      <c r="U25" s="162">
        <f t="shared" si="0"/>
        <v>60.881982690794651</v>
      </c>
      <c r="V25" s="1" t="s">
        <v>116</v>
      </c>
    </row>
    <row r="26" spans="1:22" ht="15.75" x14ac:dyDescent="0.25">
      <c r="A26" s="1" t="s">
        <v>117</v>
      </c>
      <c r="B26" s="208">
        <v>33103</v>
      </c>
      <c r="C26" s="208">
        <v>1630</v>
      </c>
      <c r="D26" s="208">
        <v>89</v>
      </c>
      <c r="E26" s="208">
        <v>0</v>
      </c>
      <c r="F26" s="208">
        <v>1747</v>
      </c>
      <c r="G26" s="208">
        <v>1389</v>
      </c>
      <c r="H26" s="208">
        <v>745</v>
      </c>
      <c r="I26" s="208">
        <v>0</v>
      </c>
      <c r="J26" s="208">
        <v>70731</v>
      </c>
      <c r="K26" s="208">
        <v>27098</v>
      </c>
      <c r="L26" s="144" t="s">
        <v>117</v>
      </c>
      <c r="M26" s="208" t="s">
        <v>37</v>
      </c>
      <c r="N26" s="208">
        <v>60163</v>
      </c>
      <c r="O26" s="208">
        <v>0</v>
      </c>
      <c r="P26" s="208">
        <v>0</v>
      </c>
      <c r="Q26" s="209">
        <v>37</v>
      </c>
      <c r="R26" s="208">
        <v>1541</v>
      </c>
      <c r="S26" s="210">
        <v>3.5</v>
      </c>
      <c r="T26" s="210">
        <v>1</v>
      </c>
      <c r="U26" s="162">
        <f t="shared" si="0"/>
        <v>44.823193916349808</v>
      </c>
      <c r="V26" s="1" t="s">
        <v>117</v>
      </c>
    </row>
  </sheetData>
  <customSheetViews>
    <customSheetView guid="{F6F3343A-3EAF-4FE4-9EC1-9AFCDA7376E2}" scale="75" showRuler="0">
      <selection activeCell="B19" sqref="B19:T19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1">
    <mergeCell ref="A1:F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75" workbookViewId="0">
      <selection activeCell="U15" sqref="U15"/>
    </sheetView>
  </sheetViews>
  <sheetFormatPr baseColWidth="10" defaultRowHeight="12.75" x14ac:dyDescent="0.2"/>
  <cols>
    <col min="1" max="1" width="27.85546875" bestFit="1" customWidth="1"/>
    <col min="2" max="9" width="11.7109375" bestFit="1" customWidth="1"/>
    <col min="10" max="11" width="12.5703125" bestFit="1" customWidth="1"/>
    <col min="12" max="12" width="27.85546875" bestFit="1" customWidth="1"/>
    <col min="13" max="13" width="11.7109375" bestFit="1" customWidth="1"/>
    <col min="14" max="14" width="11.85546875" bestFit="1" customWidth="1"/>
    <col min="15" max="18" width="11.7109375" bestFit="1" customWidth="1"/>
    <col min="19" max="20" width="11.5703125" bestFit="1" customWidth="1"/>
  </cols>
  <sheetData>
    <row r="1" spans="1:22" ht="15.75" x14ac:dyDescent="0.25">
      <c r="A1" s="359" t="s">
        <v>119</v>
      </c>
      <c r="B1" s="359"/>
      <c r="C1" s="359"/>
      <c r="D1" s="359"/>
      <c r="E1" s="359"/>
      <c r="F1" s="359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62"/>
      <c r="T1" s="2"/>
      <c r="U1" s="2"/>
      <c r="V1" s="2"/>
    </row>
    <row r="2" spans="1:22" ht="15.75" x14ac:dyDescent="0.25">
      <c r="A2" s="1"/>
      <c r="B2" s="1"/>
      <c r="C2" s="1"/>
      <c r="D2" s="2"/>
      <c r="E2" s="2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4"/>
      <c r="T2" s="2"/>
      <c r="U2" s="2"/>
      <c r="V2" s="2"/>
    </row>
    <row r="3" spans="1:22" ht="15.75" x14ac:dyDescent="0.25">
      <c r="A3" s="65"/>
      <c r="B3" s="66">
        <v>1</v>
      </c>
      <c r="C3" s="67">
        <v>2</v>
      </c>
      <c r="D3" s="66">
        <v>3</v>
      </c>
      <c r="E3" s="66">
        <v>4</v>
      </c>
      <c r="F3" s="66">
        <v>5</v>
      </c>
      <c r="G3" s="66">
        <v>6</v>
      </c>
      <c r="H3" s="66">
        <v>7</v>
      </c>
      <c r="I3" s="66">
        <v>8</v>
      </c>
      <c r="J3" s="66">
        <v>9</v>
      </c>
      <c r="K3" s="66">
        <v>10</v>
      </c>
      <c r="L3" s="68"/>
      <c r="M3" s="66">
        <v>11</v>
      </c>
      <c r="N3" s="66">
        <v>12</v>
      </c>
      <c r="O3" s="66">
        <v>13</v>
      </c>
      <c r="P3" s="66">
        <v>14</v>
      </c>
      <c r="Q3" s="66">
        <v>15</v>
      </c>
      <c r="R3" s="66">
        <v>16</v>
      </c>
      <c r="S3" s="66">
        <v>17</v>
      </c>
      <c r="T3" s="66">
        <v>18</v>
      </c>
      <c r="U3" s="69" t="s">
        <v>1</v>
      </c>
      <c r="V3" s="70"/>
    </row>
    <row r="4" spans="1:22" ht="126" x14ac:dyDescent="0.2">
      <c r="A4" s="35"/>
      <c r="B4" s="72" t="s">
        <v>72</v>
      </c>
      <c r="C4" s="73" t="s">
        <v>73</v>
      </c>
      <c r="D4" s="74" t="s">
        <v>74</v>
      </c>
      <c r="E4" s="74" t="s">
        <v>75</v>
      </c>
      <c r="F4" s="74" t="s">
        <v>76</v>
      </c>
      <c r="G4" s="74" t="s">
        <v>77</v>
      </c>
      <c r="H4" s="74" t="s">
        <v>78</v>
      </c>
      <c r="I4" s="74" t="s">
        <v>79</v>
      </c>
      <c r="J4" s="74" t="s">
        <v>80</v>
      </c>
      <c r="K4" s="74" t="s">
        <v>81</v>
      </c>
      <c r="L4" s="75"/>
      <c r="M4" s="74" t="s">
        <v>82</v>
      </c>
      <c r="N4" s="74" t="s">
        <v>83</v>
      </c>
      <c r="O4" s="74" t="s">
        <v>84</v>
      </c>
      <c r="P4" s="74" t="s">
        <v>85</v>
      </c>
      <c r="Q4" s="74" t="s">
        <v>86</v>
      </c>
      <c r="R4" s="74" t="s">
        <v>4</v>
      </c>
      <c r="S4" s="74" t="s">
        <v>87</v>
      </c>
      <c r="T4" s="74" t="s">
        <v>88</v>
      </c>
      <c r="U4" s="76" t="s">
        <v>89</v>
      </c>
      <c r="V4" s="36"/>
    </row>
    <row r="5" spans="1:22" ht="60" x14ac:dyDescent="0.2">
      <c r="A5" s="35"/>
      <c r="B5" s="76" t="s">
        <v>90</v>
      </c>
      <c r="C5" s="77" t="s">
        <v>91</v>
      </c>
      <c r="D5" s="76" t="s">
        <v>92</v>
      </c>
      <c r="E5" s="76" t="s">
        <v>93</v>
      </c>
      <c r="F5" s="76" t="s">
        <v>94</v>
      </c>
      <c r="G5" s="76" t="s">
        <v>95</v>
      </c>
      <c r="H5" s="76" t="s">
        <v>96</v>
      </c>
      <c r="I5" s="76" t="s">
        <v>97</v>
      </c>
      <c r="J5" s="76" t="s">
        <v>98</v>
      </c>
      <c r="K5" s="76" t="s">
        <v>99</v>
      </c>
      <c r="L5" s="78"/>
      <c r="M5" s="76" t="s">
        <v>100</v>
      </c>
      <c r="N5" s="76" t="s">
        <v>101</v>
      </c>
      <c r="O5" s="76" t="s">
        <v>102</v>
      </c>
      <c r="P5" s="76" t="s">
        <v>103</v>
      </c>
      <c r="Q5" s="76" t="s">
        <v>104</v>
      </c>
      <c r="R5" s="76" t="s">
        <v>105</v>
      </c>
      <c r="S5" s="76" t="s">
        <v>106</v>
      </c>
      <c r="T5" s="76" t="s">
        <v>107</v>
      </c>
      <c r="U5" s="76" t="s">
        <v>16</v>
      </c>
      <c r="V5" s="36"/>
    </row>
    <row r="6" spans="1:22" ht="15.75" x14ac:dyDescent="0.2">
      <c r="A6" s="35" t="s">
        <v>17</v>
      </c>
      <c r="B6" s="150">
        <v>65286</v>
      </c>
      <c r="C6" s="164">
        <v>19324</v>
      </c>
      <c r="D6" s="51">
        <v>124</v>
      </c>
      <c r="E6" s="115">
        <v>8081</v>
      </c>
      <c r="F6" s="51">
        <v>2099</v>
      </c>
      <c r="G6" s="51">
        <v>1164</v>
      </c>
      <c r="H6" s="51">
        <v>709</v>
      </c>
      <c r="I6" s="51">
        <v>33</v>
      </c>
      <c r="J6" s="51">
        <v>164803</v>
      </c>
      <c r="K6" s="51">
        <v>93980</v>
      </c>
      <c r="L6" s="35" t="s">
        <v>17</v>
      </c>
      <c r="M6" s="153">
        <v>6188</v>
      </c>
      <c r="N6" s="51">
        <v>52101</v>
      </c>
      <c r="O6" s="51">
        <v>2458</v>
      </c>
      <c r="P6" s="51">
        <v>2402</v>
      </c>
      <c r="Q6" s="51">
        <v>82</v>
      </c>
      <c r="R6" s="51">
        <v>3042</v>
      </c>
      <c r="S6" s="151">
        <v>5.75</v>
      </c>
      <c r="T6" s="54">
        <v>0</v>
      </c>
      <c r="U6" s="151">
        <f t="shared" ref="U6:U26" si="0">J6/(Q6+R6)</f>
        <v>52.753841229193341</v>
      </c>
      <c r="V6" s="35" t="s">
        <v>17</v>
      </c>
    </row>
    <row r="7" spans="1:22" ht="15.75" x14ac:dyDescent="0.2">
      <c r="A7" s="35" t="s">
        <v>18</v>
      </c>
      <c r="B7" s="117">
        <v>61206</v>
      </c>
      <c r="C7" s="117">
        <v>13318</v>
      </c>
      <c r="D7" s="117">
        <v>100</v>
      </c>
      <c r="E7" s="117">
        <v>6641</v>
      </c>
      <c r="F7" s="117">
        <v>3102</v>
      </c>
      <c r="G7" s="117">
        <v>1495</v>
      </c>
      <c r="H7" s="117">
        <v>656</v>
      </c>
      <c r="I7" s="117">
        <v>0</v>
      </c>
      <c r="J7" s="117">
        <v>206338</v>
      </c>
      <c r="K7" s="117">
        <v>94614</v>
      </c>
      <c r="L7" s="35" t="s">
        <v>18</v>
      </c>
      <c r="M7" s="117">
        <v>0</v>
      </c>
      <c r="N7" s="117">
        <v>63270</v>
      </c>
      <c r="O7" s="117">
        <v>2168</v>
      </c>
      <c r="P7" s="117">
        <v>2554</v>
      </c>
      <c r="Q7" s="117">
        <v>58</v>
      </c>
      <c r="R7" s="117">
        <v>2310</v>
      </c>
      <c r="S7" s="139">
        <v>7.5</v>
      </c>
      <c r="T7" s="139">
        <v>1.5</v>
      </c>
      <c r="U7" s="151">
        <f t="shared" si="0"/>
        <v>87.135979729729726</v>
      </c>
      <c r="V7" s="35" t="s">
        <v>18</v>
      </c>
    </row>
    <row r="8" spans="1:22" ht="15.75" x14ac:dyDescent="0.2">
      <c r="A8" s="35" t="s">
        <v>19</v>
      </c>
      <c r="B8" s="148">
        <v>43348</v>
      </c>
      <c r="C8" s="148">
        <v>10925</v>
      </c>
      <c r="D8" s="148">
        <v>120</v>
      </c>
      <c r="E8" s="148">
        <v>3692</v>
      </c>
      <c r="F8" s="148">
        <v>3899</v>
      </c>
      <c r="G8" s="148">
        <v>2575</v>
      </c>
      <c r="H8" s="148">
        <v>1115</v>
      </c>
      <c r="I8" s="148">
        <v>4638</v>
      </c>
      <c r="J8" s="148">
        <v>230498</v>
      </c>
      <c r="K8" s="148">
        <v>169613</v>
      </c>
      <c r="L8" s="35" t="s">
        <v>19</v>
      </c>
      <c r="M8" s="148">
        <v>4252</v>
      </c>
      <c r="N8" s="148">
        <v>66211</v>
      </c>
      <c r="O8" s="148">
        <v>3268</v>
      </c>
      <c r="P8" s="148">
        <v>4457</v>
      </c>
      <c r="Q8" s="148">
        <v>79</v>
      </c>
      <c r="R8" s="148">
        <v>2661</v>
      </c>
      <c r="S8" s="155">
        <v>5</v>
      </c>
      <c r="T8" s="155">
        <v>1.5</v>
      </c>
      <c r="U8" s="151">
        <f t="shared" si="0"/>
        <v>84.123357664233581</v>
      </c>
      <c r="V8" s="35" t="s">
        <v>19</v>
      </c>
    </row>
    <row r="9" spans="1:22" ht="15.75" x14ac:dyDescent="0.2">
      <c r="A9" s="35" t="s">
        <v>20</v>
      </c>
      <c r="B9" s="152">
        <v>114194</v>
      </c>
      <c r="C9" s="152">
        <v>32079</v>
      </c>
      <c r="D9" s="152">
        <v>196</v>
      </c>
      <c r="E9" s="152">
        <v>7453</v>
      </c>
      <c r="F9" s="152">
        <v>5412</v>
      </c>
      <c r="G9" s="152">
        <v>7775</v>
      </c>
      <c r="H9" s="152">
        <v>2619</v>
      </c>
      <c r="I9" s="90" t="s">
        <v>37</v>
      </c>
      <c r="J9" s="152">
        <v>506501</v>
      </c>
      <c r="K9" s="152">
        <v>221087</v>
      </c>
      <c r="L9" s="35" t="s">
        <v>20</v>
      </c>
      <c r="M9" s="152">
        <v>5903</v>
      </c>
      <c r="N9" s="152">
        <v>95976</v>
      </c>
      <c r="O9" s="152">
        <v>2660</v>
      </c>
      <c r="P9" s="152">
        <v>2612</v>
      </c>
      <c r="Q9" s="152">
        <v>134</v>
      </c>
      <c r="R9" s="152">
        <v>4814</v>
      </c>
      <c r="S9" s="116">
        <v>8.91</v>
      </c>
      <c r="T9" s="116">
        <v>0</v>
      </c>
      <c r="U9" s="151">
        <f t="shared" si="0"/>
        <v>102.36479385610347</v>
      </c>
      <c r="V9" s="35" t="s">
        <v>20</v>
      </c>
    </row>
    <row r="10" spans="1:22" ht="15.75" x14ac:dyDescent="0.2">
      <c r="A10" s="35" t="s">
        <v>21</v>
      </c>
      <c r="B10" s="150">
        <v>90159</v>
      </c>
      <c r="C10" s="150">
        <v>9720</v>
      </c>
      <c r="D10" s="51">
        <v>183</v>
      </c>
      <c r="E10" s="51">
        <v>4167</v>
      </c>
      <c r="F10" s="51">
        <v>2952</v>
      </c>
      <c r="G10" s="51">
        <v>1915</v>
      </c>
      <c r="H10" s="51">
        <v>1256</v>
      </c>
      <c r="I10" s="52">
        <v>0</v>
      </c>
      <c r="J10" s="51">
        <v>214439</v>
      </c>
      <c r="K10" s="51">
        <v>130482</v>
      </c>
      <c r="L10" s="35" t="s">
        <v>21</v>
      </c>
      <c r="M10" s="154">
        <v>0</v>
      </c>
      <c r="N10" s="51">
        <v>64810</v>
      </c>
      <c r="O10" s="51">
        <v>4629</v>
      </c>
      <c r="P10" s="51">
        <v>3382</v>
      </c>
      <c r="Q10" s="51">
        <v>126</v>
      </c>
      <c r="R10" s="51">
        <v>4262</v>
      </c>
      <c r="S10" s="151">
        <v>4.5</v>
      </c>
      <c r="T10" s="54">
        <v>0</v>
      </c>
      <c r="U10" s="151">
        <f t="shared" si="0"/>
        <v>48.869416590701917</v>
      </c>
      <c r="V10" s="35" t="s">
        <v>21</v>
      </c>
    </row>
    <row r="11" spans="1:22" ht="15.75" x14ac:dyDescent="0.2">
      <c r="A11" s="35" t="s">
        <v>22</v>
      </c>
      <c r="B11" s="79">
        <v>74880</v>
      </c>
      <c r="C11" s="87" t="s">
        <v>37</v>
      </c>
      <c r="D11" s="81">
        <v>122</v>
      </c>
      <c r="E11" s="86">
        <v>7758</v>
      </c>
      <c r="F11" s="81">
        <v>5646</v>
      </c>
      <c r="G11" s="86" t="s">
        <v>37</v>
      </c>
      <c r="H11" s="81">
        <v>2714</v>
      </c>
      <c r="I11" s="86" t="s">
        <v>37</v>
      </c>
      <c r="J11" s="81">
        <v>325501</v>
      </c>
      <c r="K11" s="81">
        <v>179492</v>
      </c>
      <c r="L11" s="35" t="s">
        <v>22</v>
      </c>
      <c r="M11" s="150">
        <v>665</v>
      </c>
      <c r="N11" s="51">
        <v>63843</v>
      </c>
      <c r="O11" s="51">
        <v>9152</v>
      </c>
      <c r="P11" s="51">
        <v>2105</v>
      </c>
      <c r="Q11" s="51">
        <v>94</v>
      </c>
      <c r="R11" s="51">
        <v>4599</v>
      </c>
      <c r="S11" s="151">
        <v>7.93</v>
      </c>
      <c r="T11" s="170">
        <v>0</v>
      </c>
      <c r="U11" s="151">
        <f t="shared" si="0"/>
        <v>69.358832303430646</v>
      </c>
      <c r="V11" s="35" t="s">
        <v>22</v>
      </c>
    </row>
    <row r="12" spans="1:22" ht="15.75" x14ac:dyDescent="0.2">
      <c r="A12" s="35" t="s">
        <v>23</v>
      </c>
      <c r="B12" s="148">
        <v>53828</v>
      </c>
      <c r="C12" s="148">
        <v>8462</v>
      </c>
      <c r="D12" s="149" t="s">
        <v>129</v>
      </c>
      <c r="E12" s="148">
        <v>5287</v>
      </c>
      <c r="F12" s="148">
        <v>3331</v>
      </c>
      <c r="G12" s="148">
        <v>1228</v>
      </c>
      <c r="H12" s="148">
        <v>1069</v>
      </c>
      <c r="I12" s="149" t="s">
        <v>123</v>
      </c>
      <c r="J12" s="148">
        <v>177768</v>
      </c>
      <c r="K12" s="148">
        <v>149507</v>
      </c>
      <c r="L12" s="35" t="s">
        <v>23</v>
      </c>
      <c r="M12" s="149" t="s">
        <v>123</v>
      </c>
      <c r="N12" s="148">
        <v>56658</v>
      </c>
      <c r="O12" s="148">
        <v>2913</v>
      </c>
      <c r="P12" s="148">
        <v>3535</v>
      </c>
      <c r="Q12" s="149">
        <v>86</v>
      </c>
      <c r="R12" s="148">
        <v>2936</v>
      </c>
      <c r="S12" s="149">
        <v>7.5</v>
      </c>
      <c r="T12" s="149" t="s">
        <v>130</v>
      </c>
      <c r="U12" s="151">
        <f t="shared" si="0"/>
        <v>58.824619457313041</v>
      </c>
      <c r="V12" s="35" t="s">
        <v>23</v>
      </c>
    </row>
    <row r="13" spans="1:22" ht="15.75" x14ac:dyDescent="0.2">
      <c r="A13" s="35" t="s">
        <v>24</v>
      </c>
      <c r="B13" s="148">
        <v>67368</v>
      </c>
      <c r="C13" s="148">
        <v>102876</v>
      </c>
      <c r="D13" s="148">
        <v>179</v>
      </c>
      <c r="E13" s="148">
        <v>12845</v>
      </c>
      <c r="F13" s="148">
        <v>4074</v>
      </c>
      <c r="G13" s="148" t="s">
        <v>37</v>
      </c>
      <c r="H13" s="148">
        <v>988</v>
      </c>
      <c r="I13" s="148" t="s">
        <v>37</v>
      </c>
      <c r="J13" s="148">
        <v>317122</v>
      </c>
      <c r="K13" s="148">
        <v>152754</v>
      </c>
      <c r="L13" s="35" t="s">
        <v>24</v>
      </c>
      <c r="M13" s="149">
        <v>7500</v>
      </c>
      <c r="N13" s="148">
        <v>91476</v>
      </c>
      <c r="O13" s="148">
        <v>1702</v>
      </c>
      <c r="P13" s="148">
        <v>8174</v>
      </c>
      <c r="Q13" s="149">
        <v>100</v>
      </c>
      <c r="R13" s="148">
        <v>3549</v>
      </c>
      <c r="S13" s="149">
        <v>8</v>
      </c>
      <c r="T13" s="149">
        <v>1.32</v>
      </c>
      <c r="U13" s="151">
        <f t="shared" si="0"/>
        <v>86.906549739654693</v>
      </c>
      <c r="V13" s="35" t="s">
        <v>24</v>
      </c>
    </row>
    <row r="14" spans="1:22" ht="15.75" x14ac:dyDescent="0.2">
      <c r="A14" s="35" t="s">
        <v>25</v>
      </c>
      <c r="B14" s="117">
        <v>77505</v>
      </c>
      <c r="C14" s="117">
        <v>11112</v>
      </c>
      <c r="D14" s="117">
        <v>123</v>
      </c>
      <c r="E14" s="117">
        <v>8732</v>
      </c>
      <c r="F14" s="117">
        <v>4419</v>
      </c>
      <c r="G14" s="117">
        <v>2643</v>
      </c>
      <c r="H14" s="117">
        <v>704</v>
      </c>
      <c r="I14" s="117">
        <v>0</v>
      </c>
      <c r="J14" s="117">
        <v>335552</v>
      </c>
      <c r="K14" s="117">
        <v>192892</v>
      </c>
      <c r="L14" s="35" t="s">
        <v>25</v>
      </c>
      <c r="M14" s="117">
        <v>3703</v>
      </c>
      <c r="N14" s="117">
        <v>82332</v>
      </c>
      <c r="O14" s="117">
        <v>3468</v>
      </c>
      <c r="P14" s="117">
        <v>5227</v>
      </c>
      <c r="Q14" s="117">
        <v>109</v>
      </c>
      <c r="R14" s="117">
        <v>4521</v>
      </c>
      <c r="S14" s="139">
        <v>5.56</v>
      </c>
      <c r="T14" s="139">
        <v>0.5</v>
      </c>
      <c r="U14" s="151">
        <f t="shared" si="0"/>
        <v>72.473434125269975</v>
      </c>
      <c r="V14" s="35" t="s">
        <v>25</v>
      </c>
    </row>
    <row r="15" spans="1:22" ht="15.75" x14ac:dyDescent="0.2">
      <c r="A15" s="35" t="s">
        <v>26</v>
      </c>
      <c r="B15" s="172">
        <v>80434</v>
      </c>
      <c r="C15" s="172">
        <v>11565</v>
      </c>
      <c r="D15" s="173">
        <v>244</v>
      </c>
      <c r="E15" s="173">
        <v>8097</v>
      </c>
      <c r="F15" s="173">
        <v>7284</v>
      </c>
      <c r="G15" s="173">
        <v>2144</v>
      </c>
      <c r="H15" s="173">
        <v>3043</v>
      </c>
      <c r="I15" s="173" t="s">
        <v>37</v>
      </c>
      <c r="J15" s="173">
        <v>375863</v>
      </c>
      <c r="K15" s="173">
        <v>222172</v>
      </c>
      <c r="L15" s="35" t="s">
        <v>26</v>
      </c>
      <c r="M15" s="171">
        <v>621</v>
      </c>
      <c r="N15" s="115">
        <v>74993</v>
      </c>
      <c r="O15" s="115">
        <v>4484</v>
      </c>
      <c r="P15" s="115">
        <v>7222</v>
      </c>
      <c r="Q15" s="115">
        <v>101</v>
      </c>
      <c r="R15" s="115">
        <v>3834</v>
      </c>
      <c r="S15" s="174">
        <v>7.5</v>
      </c>
      <c r="T15" s="175">
        <v>1.5</v>
      </c>
      <c r="U15" s="151">
        <f t="shared" si="0"/>
        <v>95.517916137229989</v>
      </c>
      <c r="V15" s="35" t="s">
        <v>26</v>
      </c>
    </row>
    <row r="16" spans="1:22" ht="15.75" x14ac:dyDescent="0.2">
      <c r="A16" s="35" t="s">
        <v>27</v>
      </c>
      <c r="B16" s="88">
        <v>310890</v>
      </c>
      <c r="C16" s="154">
        <v>85704</v>
      </c>
      <c r="D16" s="51">
        <v>528</v>
      </c>
      <c r="E16" s="51">
        <v>18287</v>
      </c>
      <c r="F16" s="51">
        <v>11288</v>
      </c>
      <c r="G16" s="51">
        <v>96</v>
      </c>
      <c r="H16" s="51">
        <v>2234</v>
      </c>
      <c r="I16" s="52">
        <v>0</v>
      </c>
      <c r="J16" s="51">
        <v>814675</v>
      </c>
      <c r="K16" s="52">
        <v>368528</v>
      </c>
      <c r="L16" s="35" t="s">
        <v>27</v>
      </c>
      <c r="M16" s="150">
        <v>0</v>
      </c>
      <c r="N16" s="52">
        <v>306156</v>
      </c>
      <c r="O16" s="51">
        <v>9624</v>
      </c>
      <c r="P16" s="51">
        <v>2078</v>
      </c>
      <c r="Q16" s="51">
        <v>495</v>
      </c>
      <c r="R16" s="51">
        <v>16412</v>
      </c>
      <c r="S16" s="151">
        <v>24.35</v>
      </c>
      <c r="T16" s="54">
        <v>5.5</v>
      </c>
      <c r="U16" s="151">
        <f>J16/(Q16+R16)</f>
        <v>48.185662743242446</v>
      </c>
      <c r="V16" s="35" t="s">
        <v>27</v>
      </c>
    </row>
    <row r="17" spans="1:22" ht="15.75" x14ac:dyDescent="0.2">
      <c r="A17" s="35" t="s">
        <v>28</v>
      </c>
      <c r="B17" s="148" t="s">
        <v>120</v>
      </c>
      <c r="C17" s="148" t="s">
        <v>121</v>
      </c>
      <c r="D17" s="148">
        <v>149</v>
      </c>
      <c r="E17" s="148" t="s">
        <v>122</v>
      </c>
      <c r="F17" s="148">
        <v>3766</v>
      </c>
      <c r="G17" s="148" t="s">
        <v>37</v>
      </c>
      <c r="H17" s="148">
        <v>1817</v>
      </c>
      <c r="I17" s="148" t="s">
        <v>123</v>
      </c>
      <c r="J17" s="148">
        <v>212632</v>
      </c>
      <c r="K17" s="148">
        <v>100000</v>
      </c>
      <c r="L17" s="35" t="s">
        <v>28</v>
      </c>
      <c r="M17" s="148" t="s">
        <v>124</v>
      </c>
      <c r="N17" s="148" t="s">
        <v>125</v>
      </c>
      <c r="O17" s="148" t="s">
        <v>126</v>
      </c>
      <c r="P17" s="148" t="s">
        <v>127</v>
      </c>
      <c r="Q17" s="148">
        <v>75</v>
      </c>
      <c r="R17" s="148">
        <v>2817</v>
      </c>
      <c r="S17" s="148" t="s">
        <v>128</v>
      </c>
      <c r="T17" s="155">
        <v>0</v>
      </c>
      <c r="U17" s="151">
        <f>J17/(Q17+R17)</f>
        <v>73.524204702627941</v>
      </c>
      <c r="V17" s="35" t="s">
        <v>28</v>
      </c>
    </row>
    <row r="18" spans="1:22" ht="15.75" x14ac:dyDescent="0.2">
      <c r="A18" s="35" t="s">
        <v>29</v>
      </c>
      <c r="B18" s="147">
        <v>209660</v>
      </c>
      <c r="C18" s="148">
        <v>43797</v>
      </c>
      <c r="D18" s="149">
        <v>390</v>
      </c>
      <c r="E18" s="148">
        <v>13311</v>
      </c>
      <c r="F18" s="148">
        <v>10261</v>
      </c>
      <c r="G18" s="148">
        <v>5616</v>
      </c>
      <c r="H18" s="148">
        <v>7243</v>
      </c>
      <c r="I18" s="149">
        <v>59</v>
      </c>
      <c r="J18" s="148">
        <v>773961</v>
      </c>
      <c r="K18" s="148">
        <v>432734</v>
      </c>
      <c r="L18" s="35" t="s">
        <v>29</v>
      </c>
      <c r="M18" s="148">
        <v>15507</v>
      </c>
      <c r="N18" s="148">
        <v>231306</v>
      </c>
      <c r="O18" s="148">
        <v>6883</v>
      </c>
      <c r="P18" s="148">
        <v>3076</v>
      </c>
      <c r="Q18" s="149">
        <v>347</v>
      </c>
      <c r="R18" s="148">
        <v>10523</v>
      </c>
      <c r="S18" s="149">
        <v>18.12</v>
      </c>
      <c r="T18" s="149">
        <v>3.71</v>
      </c>
      <c r="U18" s="116">
        <f t="shared" si="0"/>
        <v>71.201563937442501</v>
      </c>
      <c r="V18" s="42" t="s">
        <v>29</v>
      </c>
    </row>
    <row r="19" spans="1:22" ht="15.75" x14ac:dyDescent="0.2">
      <c r="A19" s="35" t="s">
        <v>30</v>
      </c>
      <c r="B19" s="150">
        <v>172046</v>
      </c>
      <c r="C19" s="150">
        <v>48408</v>
      </c>
      <c r="D19" s="51">
        <v>386</v>
      </c>
      <c r="E19" s="51">
        <v>9827</v>
      </c>
      <c r="F19" s="51">
        <v>7560</v>
      </c>
      <c r="G19" s="52">
        <v>102</v>
      </c>
      <c r="H19" s="51">
        <v>6457</v>
      </c>
      <c r="I19" s="52">
        <v>1</v>
      </c>
      <c r="J19" s="51">
        <v>722908</v>
      </c>
      <c r="K19" s="51">
        <v>264386</v>
      </c>
      <c r="L19" s="35" t="s">
        <v>30</v>
      </c>
      <c r="M19" s="150">
        <v>9726</v>
      </c>
      <c r="N19" s="51">
        <v>252531</v>
      </c>
      <c r="O19" s="51">
        <v>5547</v>
      </c>
      <c r="P19" s="51">
        <v>6086</v>
      </c>
      <c r="Q19" s="51">
        <v>699</v>
      </c>
      <c r="R19" s="51">
        <v>7892</v>
      </c>
      <c r="S19" s="151">
        <v>18</v>
      </c>
      <c r="T19" s="54">
        <v>5</v>
      </c>
      <c r="U19" s="151">
        <f t="shared" si="0"/>
        <v>84.147130718193452</v>
      </c>
      <c r="V19" s="35" t="s">
        <v>30</v>
      </c>
    </row>
    <row r="20" spans="1:22" ht="15.75" x14ac:dyDescent="0.2">
      <c r="A20" s="35" t="s">
        <v>31</v>
      </c>
      <c r="B20" s="117">
        <v>81329</v>
      </c>
      <c r="C20" s="117">
        <v>18286</v>
      </c>
      <c r="D20" s="117">
        <v>180</v>
      </c>
      <c r="E20" s="117">
        <v>5317</v>
      </c>
      <c r="F20" s="117">
        <v>3107</v>
      </c>
      <c r="G20" s="117" t="s">
        <v>37</v>
      </c>
      <c r="H20" s="117">
        <v>428</v>
      </c>
      <c r="I20" s="117">
        <v>0</v>
      </c>
      <c r="J20" s="117">
        <v>253704</v>
      </c>
      <c r="K20" s="117">
        <v>214309</v>
      </c>
      <c r="L20" s="35" t="s">
        <v>31</v>
      </c>
      <c r="M20" s="117">
        <v>0</v>
      </c>
      <c r="N20" s="117">
        <v>128069</v>
      </c>
      <c r="O20" s="117">
        <v>1624</v>
      </c>
      <c r="P20" s="117">
        <v>2378</v>
      </c>
      <c r="Q20" s="117">
        <v>148</v>
      </c>
      <c r="R20" s="117">
        <v>4661</v>
      </c>
      <c r="S20" s="139">
        <v>5.5</v>
      </c>
      <c r="T20" s="139">
        <v>0</v>
      </c>
      <c r="U20" s="151">
        <f t="shared" si="0"/>
        <v>52.756082345601996</v>
      </c>
      <c r="V20" s="35" t="s">
        <v>31</v>
      </c>
    </row>
    <row r="21" spans="1:22" ht="15.75" x14ac:dyDescent="0.2">
      <c r="A21" s="35" t="s">
        <v>32</v>
      </c>
      <c r="B21" s="117">
        <v>111604</v>
      </c>
      <c r="C21" s="117">
        <v>912</v>
      </c>
      <c r="D21" s="117">
        <v>570</v>
      </c>
      <c r="E21" s="117">
        <v>7889</v>
      </c>
      <c r="F21" s="117">
        <v>4107</v>
      </c>
      <c r="G21" s="117">
        <v>222</v>
      </c>
      <c r="H21" s="117">
        <v>3406</v>
      </c>
      <c r="I21" s="117">
        <v>8</v>
      </c>
      <c r="J21" s="117">
        <v>277677</v>
      </c>
      <c r="K21" s="117">
        <v>73052</v>
      </c>
      <c r="L21" s="35" t="s">
        <v>32</v>
      </c>
      <c r="M21" s="117">
        <v>0</v>
      </c>
      <c r="N21" s="117">
        <v>72638</v>
      </c>
      <c r="O21" s="117">
        <v>1696</v>
      </c>
      <c r="P21" s="117">
        <v>909</v>
      </c>
      <c r="Q21" s="117">
        <v>173</v>
      </c>
      <c r="R21" s="117">
        <v>5611</v>
      </c>
      <c r="S21" s="139">
        <v>8</v>
      </c>
      <c r="T21" s="139">
        <v>1</v>
      </c>
      <c r="U21" s="151">
        <f t="shared" si="0"/>
        <v>48.007780082987551</v>
      </c>
      <c r="V21" s="35" t="s">
        <v>32</v>
      </c>
    </row>
    <row r="22" spans="1:22" ht="16.5" thickBot="1" x14ac:dyDescent="0.25">
      <c r="A22" s="35" t="s">
        <v>33</v>
      </c>
      <c r="B22" s="117">
        <v>128329</v>
      </c>
      <c r="C22" s="135">
        <v>26533</v>
      </c>
      <c r="D22" s="117">
        <v>288</v>
      </c>
      <c r="E22" s="117">
        <v>8635</v>
      </c>
      <c r="F22" s="117">
        <v>6332</v>
      </c>
      <c r="G22" s="117">
        <v>4274</v>
      </c>
      <c r="H22" s="117">
        <v>1980</v>
      </c>
      <c r="I22" s="117" t="s">
        <v>37</v>
      </c>
      <c r="J22" s="117">
        <v>467907</v>
      </c>
      <c r="K22" s="117">
        <v>176702</v>
      </c>
      <c r="L22" s="35" t="s">
        <v>33</v>
      </c>
      <c r="M22" s="117">
        <v>14276</v>
      </c>
      <c r="N22" s="118">
        <v>118123</v>
      </c>
      <c r="O22" s="118">
        <v>2223</v>
      </c>
      <c r="P22" s="118">
        <v>6832</v>
      </c>
      <c r="Q22" s="118">
        <v>198</v>
      </c>
      <c r="R22" s="118">
        <v>8654</v>
      </c>
      <c r="S22" s="119">
        <v>13.21</v>
      </c>
      <c r="T22" s="119">
        <v>1</v>
      </c>
      <c r="U22" s="156">
        <f t="shared" si="0"/>
        <v>52.858901943063714</v>
      </c>
      <c r="V22" s="35" t="s">
        <v>33</v>
      </c>
    </row>
    <row r="23" spans="1:22" ht="16.5" thickBot="1" x14ac:dyDescent="0.25">
      <c r="A23" s="43" t="s">
        <v>66</v>
      </c>
      <c r="B23" s="165">
        <f t="shared" ref="B23:K23" si="1">SUM(B6:B22)</f>
        <v>1742066</v>
      </c>
      <c r="C23" s="166">
        <f t="shared" si="1"/>
        <v>443021</v>
      </c>
      <c r="D23" s="157">
        <f t="shared" si="1"/>
        <v>3882</v>
      </c>
      <c r="E23" s="157">
        <f t="shared" si="1"/>
        <v>136019</v>
      </c>
      <c r="F23" s="157">
        <f t="shared" si="1"/>
        <v>88639</v>
      </c>
      <c r="G23" s="157">
        <f t="shared" si="1"/>
        <v>31249</v>
      </c>
      <c r="H23" s="157">
        <f t="shared" si="1"/>
        <v>38438</v>
      </c>
      <c r="I23" s="157">
        <f t="shared" si="1"/>
        <v>4739</v>
      </c>
      <c r="J23" s="157">
        <f t="shared" si="1"/>
        <v>6377849</v>
      </c>
      <c r="K23" s="157">
        <f t="shared" si="1"/>
        <v>3236304</v>
      </c>
      <c r="L23" s="103" t="s">
        <v>66</v>
      </c>
      <c r="M23" s="157">
        <f t="shared" ref="M23:T23" si="2">SUM(M6:M22)</f>
        <v>68341</v>
      </c>
      <c r="N23" s="157">
        <f t="shared" si="2"/>
        <v>1820493</v>
      </c>
      <c r="O23" s="157">
        <f t="shared" si="2"/>
        <v>64499</v>
      </c>
      <c r="P23" s="157">
        <f t="shared" si="2"/>
        <v>63029</v>
      </c>
      <c r="Q23" s="157">
        <f t="shared" si="2"/>
        <v>3104</v>
      </c>
      <c r="R23" s="157">
        <f t="shared" si="2"/>
        <v>93098</v>
      </c>
      <c r="S23" s="158">
        <f t="shared" si="2"/>
        <v>155.33000000000001</v>
      </c>
      <c r="T23" s="159">
        <f t="shared" si="2"/>
        <v>22.53</v>
      </c>
      <c r="U23" s="158">
        <f t="shared" si="0"/>
        <v>66.29642834868298</v>
      </c>
      <c r="V23" s="44" t="s">
        <v>34</v>
      </c>
    </row>
    <row r="24" spans="1:22" ht="15.75" x14ac:dyDescent="0.25">
      <c r="A24" s="1" t="s">
        <v>62</v>
      </c>
      <c r="B24" s="25">
        <f t="shared" ref="B24:K24" si="3">SUM(B9,B10,B14,B15,B16,B18,B19,B20,B21,B22)</f>
        <v>1376150</v>
      </c>
      <c r="C24" s="25">
        <f t="shared" si="3"/>
        <v>288116</v>
      </c>
      <c r="D24" s="25">
        <f t="shared" si="3"/>
        <v>3088</v>
      </c>
      <c r="E24" s="25">
        <f t="shared" si="3"/>
        <v>91715</v>
      </c>
      <c r="F24" s="167">
        <f t="shared" si="3"/>
        <v>62722</v>
      </c>
      <c r="G24" s="25">
        <f t="shared" si="3"/>
        <v>24787</v>
      </c>
      <c r="H24" s="25">
        <f t="shared" si="3"/>
        <v>29370</v>
      </c>
      <c r="I24" s="25">
        <f t="shared" si="3"/>
        <v>68</v>
      </c>
      <c r="J24" s="25">
        <f t="shared" si="3"/>
        <v>4743187</v>
      </c>
      <c r="K24" s="25">
        <f t="shared" si="3"/>
        <v>2296344</v>
      </c>
      <c r="L24" s="144" t="s">
        <v>62</v>
      </c>
      <c r="M24" s="25">
        <f>SUM(M9,M10,M14,M15,M16,M18:M22)</f>
        <v>49736</v>
      </c>
      <c r="N24" s="25">
        <f>SUM(N9,N10,N14,N15,N16,N18,N19,N20,N21,N22)</f>
        <v>1426934</v>
      </c>
      <c r="O24" s="25">
        <f>SUM(O9,O10,O14,O15,O16,O18,O19,O20,O21,O22)</f>
        <v>42838</v>
      </c>
      <c r="P24" s="25">
        <f>SUM(P9,P10,P14,P15,P16,P18,P19,P20,P21,P22)</f>
        <v>39802</v>
      </c>
      <c r="Q24" s="25">
        <f>SUM(Q9,Q10,Q14,Q15,Q16,Q18,Q19,Q20,Q21,Q22)</f>
        <v>2530</v>
      </c>
      <c r="R24" s="25">
        <f>SUM(R9,R10,R14,R15,R16,R19,R20,R21,R18,R22)</f>
        <v>71184</v>
      </c>
      <c r="S24" s="160">
        <f>SUM(S9,S10,S14,S15,S16,S18,S19,S20,S21,S22)</f>
        <v>113.65</v>
      </c>
      <c r="T24" s="27">
        <f>SUM(T9,T10,T14,T15,T16,T18,T19,T20,T21,T22)</f>
        <v>18.21</v>
      </c>
      <c r="U24" s="30">
        <f t="shared" si="0"/>
        <v>64.345809479881709</v>
      </c>
      <c r="V24" s="1" t="s">
        <v>62</v>
      </c>
    </row>
    <row r="25" spans="1:22" ht="15.75" x14ac:dyDescent="0.25">
      <c r="A25" s="1" t="s">
        <v>116</v>
      </c>
      <c r="B25" s="88">
        <v>51680</v>
      </c>
      <c r="C25" s="88">
        <v>1</v>
      </c>
      <c r="D25" s="161" t="s">
        <v>37</v>
      </c>
      <c r="E25" s="88">
        <v>0</v>
      </c>
      <c r="F25" s="161" t="s">
        <v>37</v>
      </c>
      <c r="G25" s="88">
        <v>0</v>
      </c>
      <c r="H25" s="88">
        <v>452</v>
      </c>
      <c r="I25" s="88">
        <v>0</v>
      </c>
      <c r="J25" s="88">
        <v>66069</v>
      </c>
      <c r="K25" s="161">
        <v>29497</v>
      </c>
      <c r="L25" s="144" t="s">
        <v>116</v>
      </c>
      <c r="M25" s="161" t="s">
        <v>37</v>
      </c>
      <c r="N25" s="88">
        <v>29</v>
      </c>
      <c r="O25" s="88">
        <v>1143</v>
      </c>
      <c r="P25" s="88">
        <v>1784</v>
      </c>
      <c r="Q25" s="88">
        <v>41</v>
      </c>
      <c r="R25" s="88">
        <v>1158</v>
      </c>
      <c r="S25" s="162">
        <v>3.1</v>
      </c>
      <c r="T25" s="176" t="s">
        <v>37</v>
      </c>
      <c r="U25" s="162">
        <f t="shared" si="0"/>
        <v>55.10341951626355</v>
      </c>
      <c r="V25" s="1" t="s">
        <v>116</v>
      </c>
    </row>
    <row r="26" spans="1:22" ht="15.75" x14ac:dyDescent="0.25">
      <c r="A26" s="1" t="s">
        <v>117</v>
      </c>
      <c r="B26" s="117">
        <v>33103</v>
      </c>
      <c r="C26" s="117">
        <v>1630</v>
      </c>
      <c r="D26" s="117">
        <v>89</v>
      </c>
      <c r="E26" s="117">
        <v>0</v>
      </c>
      <c r="F26" s="117">
        <v>1747</v>
      </c>
      <c r="G26" s="117">
        <v>1389</v>
      </c>
      <c r="H26" s="117">
        <v>745</v>
      </c>
      <c r="I26" s="117">
        <v>0</v>
      </c>
      <c r="J26" s="117">
        <v>54712</v>
      </c>
      <c r="K26" s="117">
        <v>16247</v>
      </c>
      <c r="L26" s="144" t="s">
        <v>117</v>
      </c>
      <c r="M26" s="117" t="s">
        <v>37</v>
      </c>
      <c r="N26" s="117">
        <v>60163</v>
      </c>
      <c r="O26" s="117">
        <v>0</v>
      </c>
      <c r="P26" s="117">
        <v>0</v>
      </c>
      <c r="Q26" s="117">
        <v>37</v>
      </c>
      <c r="R26" s="117">
        <v>1541</v>
      </c>
      <c r="S26" s="139">
        <v>3.5</v>
      </c>
      <c r="T26" s="139">
        <v>1</v>
      </c>
      <c r="U26" s="162">
        <f t="shared" si="0"/>
        <v>34.671736375158432</v>
      </c>
      <c r="V26" s="1" t="s">
        <v>117</v>
      </c>
    </row>
  </sheetData>
  <customSheetViews>
    <customSheetView guid="{F6F3343A-3EAF-4FE4-9EC1-9AFCDA7376E2}" scale="75" showRuler="0" topLeftCell="E1">
      <selection activeCell="U15" sqref="U15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1">
    <mergeCell ref="A1:F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75" workbookViewId="0">
      <selection activeCell="C16" sqref="C16"/>
    </sheetView>
  </sheetViews>
  <sheetFormatPr baseColWidth="10" defaultRowHeight="12.75" x14ac:dyDescent="0.2"/>
  <cols>
    <col min="1" max="1" width="27.85546875" bestFit="1" customWidth="1"/>
    <col min="2" max="9" width="11.5703125" bestFit="1" customWidth="1"/>
    <col min="10" max="10" width="11.7109375" bestFit="1" customWidth="1"/>
    <col min="11" max="11" width="11.5703125" bestFit="1" customWidth="1"/>
    <col min="12" max="12" width="27.85546875" bestFit="1" customWidth="1"/>
    <col min="13" max="13" width="11.7109375" bestFit="1" customWidth="1"/>
    <col min="14" max="14" width="11.85546875" bestFit="1" customWidth="1"/>
    <col min="15" max="18" width="11.7109375" bestFit="1" customWidth="1"/>
    <col min="19" max="20" width="11.5703125" bestFit="1" customWidth="1"/>
  </cols>
  <sheetData>
    <row r="1" spans="1:22" ht="15.75" x14ac:dyDescent="0.25">
      <c r="A1" s="359" t="s">
        <v>118</v>
      </c>
      <c r="B1" s="359"/>
      <c r="C1" s="359"/>
      <c r="D1" s="359"/>
      <c r="E1" s="359"/>
      <c r="F1" s="359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62"/>
      <c r="T1" s="2"/>
      <c r="U1" s="2"/>
      <c r="V1" s="2"/>
    </row>
    <row r="2" spans="1:22" ht="15.75" x14ac:dyDescent="0.25">
      <c r="A2" s="1"/>
      <c r="B2" s="1"/>
      <c r="C2" s="1"/>
      <c r="D2" s="2"/>
      <c r="E2" s="2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4"/>
      <c r="T2" s="2"/>
      <c r="U2" s="2"/>
      <c r="V2" s="2"/>
    </row>
    <row r="3" spans="1:22" ht="15.75" x14ac:dyDescent="0.25">
      <c r="A3" s="65"/>
      <c r="B3" s="66">
        <v>1</v>
      </c>
      <c r="C3" s="67">
        <v>2</v>
      </c>
      <c r="D3" s="66">
        <v>3</v>
      </c>
      <c r="E3" s="66">
        <v>4</v>
      </c>
      <c r="F3" s="66">
        <v>5</v>
      </c>
      <c r="G3" s="66">
        <v>6</v>
      </c>
      <c r="H3" s="66">
        <v>7</v>
      </c>
      <c r="I3" s="66">
        <v>8</v>
      </c>
      <c r="J3" s="66">
        <v>9</v>
      </c>
      <c r="K3" s="66">
        <v>10</v>
      </c>
      <c r="L3" s="68"/>
      <c r="M3" s="66">
        <v>11</v>
      </c>
      <c r="N3" s="66">
        <v>12</v>
      </c>
      <c r="O3" s="66">
        <v>13</v>
      </c>
      <c r="P3" s="66">
        <v>14</v>
      </c>
      <c r="Q3" s="66">
        <v>15</v>
      </c>
      <c r="R3" s="66">
        <v>16</v>
      </c>
      <c r="S3" s="66">
        <v>17</v>
      </c>
      <c r="T3" s="66">
        <v>18</v>
      </c>
      <c r="U3" s="69" t="s">
        <v>1</v>
      </c>
      <c r="V3" s="70"/>
    </row>
    <row r="4" spans="1:22" ht="126" x14ac:dyDescent="0.2">
      <c r="A4" s="35"/>
      <c r="B4" s="72" t="s">
        <v>72</v>
      </c>
      <c r="C4" s="73" t="s">
        <v>73</v>
      </c>
      <c r="D4" s="74" t="s">
        <v>74</v>
      </c>
      <c r="E4" s="74" t="s">
        <v>75</v>
      </c>
      <c r="F4" s="74" t="s">
        <v>76</v>
      </c>
      <c r="G4" s="74" t="s">
        <v>77</v>
      </c>
      <c r="H4" s="74" t="s">
        <v>78</v>
      </c>
      <c r="I4" s="74" t="s">
        <v>79</v>
      </c>
      <c r="J4" s="74" t="s">
        <v>80</v>
      </c>
      <c r="K4" s="74" t="s">
        <v>81</v>
      </c>
      <c r="L4" s="75"/>
      <c r="M4" s="74" t="s">
        <v>82</v>
      </c>
      <c r="N4" s="74" t="s">
        <v>83</v>
      </c>
      <c r="O4" s="74" t="s">
        <v>84</v>
      </c>
      <c r="P4" s="74" t="s">
        <v>85</v>
      </c>
      <c r="Q4" s="74" t="s">
        <v>86</v>
      </c>
      <c r="R4" s="74" t="s">
        <v>4</v>
      </c>
      <c r="S4" s="74" t="s">
        <v>87</v>
      </c>
      <c r="T4" s="74" t="s">
        <v>88</v>
      </c>
      <c r="U4" s="76" t="s">
        <v>89</v>
      </c>
      <c r="V4" s="36"/>
    </row>
    <row r="5" spans="1:22" ht="60" x14ac:dyDescent="0.2">
      <c r="A5" s="35"/>
      <c r="B5" s="76" t="s">
        <v>90</v>
      </c>
      <c r="C5" s="77" t="s">
        <v>91</v>
      </c>
      <c r="D5" s="76" t="s">
        <v>92</v>
      </c>
      <c r="E5" s="76" t="s">
        <v>93</v>
      </c>
      <c r="F5" s="76" t="s">
        <v>94</v>
      </c>
      <c r="G5" s="76" t="s">
        <v>95</v>
      </c>
      <c r="H5" s="76" t="s">
        <v>96</v>
      </c>
      <c r="I5" s="76" t="s">
        <v>97</v>
      </c>
      <c r="J5" s="76" t="s">
        <v>98</v>
      </c>
      <c r="K5" s="76" t="s">
        <v>99</v>
      </c>
      <c r="L5" s="78"/>
      <c r="M5" s="76" t="s">
        <v>100</v>
      </c>
      <c r="N5" s="76" t="s">
        <v>101</v>
      </c>
      <c r="O5" s="76" t="s">
        <v>102</v>
      </c>
      <c r="P5" s="76" t="s">
        <v>103</v>
      </c>
      <c r="Q5" s="76" t="s">
        <v>104</v>
      </c>
      <c r="R5" s="76" t="s">
        <v>105</v>
      </c>
      <c r="S5" s="76" t="s">
        <v>106</v>
      </c>
      <c r="T5" s="76" t="s">
        <v>107</v>
      </c>
      <c r="U5" s="76" t="s">
        <v>16</v>
      </c>
      <c r="V5" s="36"/>
    </row>
    <row r="6" spans="1:22" ht="15.75" x14ac:dyDescent="0.2">
      <c r="A6" s="35" t="s">
        <v>17</v>
      </c>
      <c r="B6" s="150">
        <v>63507</v>
      </c>
      <c r="C6" s="164">
        <v>4478</v>
      </c>
      <c r="D6" s="51">
        <v>142</v>
      </c>
      <c r="E6" s="115">
        <v>7899</v>
      </c>
      <c r="F6" s="51">
        <v>2242</v>
      </c>
      <c r="G6" s="51">
        <v>865</v>
      </c>
      <c r="H6" s="51">
        <v>1510</v>
      </c>
      <c r="I6" s="51">
        <v>52</v>
      </c>
      <c r="J6" s="51">
        <v>196453</v>
      </c>
      <c r="K6" s="51">
        <v>164835</v>
      </c>
      <c r="L6" s="35" t="s">
        <v>17</v>
      </c>
      <c r="M6" s="153">
        <v>0</v>
      </c>
      <c r="N6" s="51">
        <v>57670</v>
      </c>
      <c r="O6" s="51">
        <v>2648</v>
      </c>
      <c r="P6" s="51">
        <v>3412</v>
      </c>
      <c r="Q6" s="51">
        <v>75</v>
      </c>
      <c r="R6" s="51">
        <v>2755</v>
      </c>
      <c r="S6" s="151">
        <v>5.75</v>
      </c>
      <c r="T6" s="54">
        <v>0.35</v>
      </c>
      <c r="U6" s="151">
        <f t="shared" ref="U6:U15" si="0">J6/(Q6+R6)</f>
        <v>69.418021201413424</v>
      </c>
      <c r="V6" s="35" t="s">
        <v>17</v>
      </c>
    </row>
    <row r="7" spans="1:22" ht="15.75" x14ac:dyDescent="0.2">
      <c r="A7" s="35" t="s">
        <v>18</v>
      </c>
      <c r="B7" s="117">
        <v>58660</v>
      </c>
      <c r="C7" s="117">
        <v>9827</v>
      </c>
      <c r="D7" s="117">
        <v>95</v>
      </c>
      <c r="E7" s="117">
        <v>6525</v>
      </c>
      <c r="F7" s="117">
        <v>2499</v>
      </c>
      <c r="G7" s="117">
        <v>2249</v>
      </c>
      <c r="H7" s="117">
        <v>184</v>
      </c>
      <c r="I7" s="117">
        <v>0</v>
      </c>
      <c r="J7" s="117">
        <v>175050</v>
      </c>
      <c r="K7" s="117">
        <v>77381</v>
      </c>
      <c r="L7" s="35" t="s">
        <v>18</v>
      </c>
      <c r="M7" s="117">
        <v>45</v>
      </c>
      <c r="N7" s="117">
        <v>83224</v>
      </c>
      <c r="O7" s="117">
        <v>2410</v>
      </c>
      <c r="P7" s="117">
        <v>2782</v>
      </c>
      <c r="Q7" s="117">
        <v>55</v>
      </c>
      <c r="R7" s="117">
        <v>2251</v>
      </c>
      <c r="S7" s="139">
        <v>5.5</v>
      </c>
      <c r="T7" s="139">
        <v>0</v>
      </c>
      <c r="U7" s="151">
        <f t="shared" si="0"/>
        <v>75.910667823070256</v>
      </c>
      <c r="V7" s="35" t="s">
        <v>18</v>
      </c>
    </row>
    <row r="8" spans="1:22" ht="15.75" x14ac:dyDescent="0.2">
      <c r="A8" s="35" t="s">
        <v>19</v>
      </c>
      <c r="B8" s="148">
        <v>40564</v>
      </c>
      <c r="C8" s="148">
        <v>14624</v>
      </c>
      <c r="D8" s="148">
        <v>144</v>
      </c>
      <c r="E8" s="148">
        <v>2184</v>
      </c>
      <c r="F8" s="148">
        <v>3508</v>
      </c>
      <c r="G8" s="148">
        <v>8146</v>
      </c>
      <c r="H8" s="148">
        <v>522</v>
      </c>
      <c r="I8" s="148">
        <v>0</v>
      </c>
      <c r="J8" s="148">
        <v>239700</v>
      </c>
      <c r="K8" s="148">
        <v>98733</v>
      </c>
      <c r="L8" s="35" t="s">
        <v>19</v>
      </c>
      <c r="M8" s="168">
        <v>4307</v>
      </c>
      <c r="N8" s="168">
        <v>55757</v>
      </c>
      <c r="O8" s="168">
        <v>2933</v>
      </c>
      <c r="P8" s="168">
        <v>5734</v>
      </c>
      <c r="Q8" s="168">
        <v>74</v>
      </c>
      <c r="R8" s="168">
        <v>2408</v>
      </c>
      <c r="S8" s="169">
        <v>4.5</v>
      </c>
      <c r="T8" s="169">
        <v>1.5</v>
      </c>
      <c r="U8" s="151">
        <f t="shared" si="0"/>
        <v>96.575342465753423</v>
      </c>
      <c r="V8" s="35" t="s">
        <v>19</v>
      </c>
    </row>
    <row r="9" spans="1:22" ht="15.75" x14ac:dyDescent="0.2">
      <c r="A9" s="35" t="s">
        <v>20</v>
      </c>
      <c r="B9" s="152">
        <v>110206</v>
      </c>
      <c r="C9" s="152">
        <v>24537</v>
      </c>
      <c r="D9" s="152">
        <v>180</v>
      </c>
      <c r="E9" s="152">
        <v>6520</v>
      </c>
      <c r="F9" s="152">
        <v>4153</v>
      </c>
      <c r="G9" s="152">
        <v>4751</v>
      </c>
      <c r="H9" s="152">
        <v>1866</v>
      </c>
      <c r="I9" s="152">
        <v>0</v>
      </c>
      <c r="J9" s="152">
        <v>331155</v>
      </c>
      <c r="K9" s="152">
        <v>189199.47</v>
      </c>
      <c r="L9" s="35" t="s">
        <v>20</v>
      </c>
      <c r="M9" s="152">
        <v>5899</v>
      </c>
      <c r="N9" s="152">
        <v>98625</v>
      </c>
      <c r="O9" s="152">
        <v>2214</v>
      </c>
      <c r="P9" s="152">
        <v>2594</v>
      </c>
      <c r="Q9" s="152">
        <v>128</v>
      </c>
      <c r="R9" s="152">
        <v>4534</v>
      </c>
      <c r="S9" s="116">
        <v>8.26</v>
      </c>
      <c r="T9" s="116">
        <v>0</v>
      </c>
      <c r="U9" s="151">
        <f t="shared" si="0"/>
        <v>71.032818532818538</v>
      </c>
      <c r="V9" s="35" t="s">
        <v>20</v>
      </c>
    </row>
    <row r="10" spans="1:22" ht="15.75" x14ac:dyDescent="0.2">
      <c r="A10" s="35" t="s">
        <v>21</v>
      </c>
      <c r="B10" s="150">
        <v>87864</v>
      </c>
      <c r="C10" s="150">
        <v>7915</v>
      </c>
      <c r="D10" s="51">
        <v>181</v>
      </c>
      <c r="E10" s="51">
        <v>3971</v>
      </c>
      <c r="F10" s="51">
        <v>2745</v>
      </c>
      <c r="G10" s="51">
        <v>2717</v>
      </c>
      <c r="H10" s="51">
        <v>1008</v>
      </c>
      <c r="I10" s="52">
        <v>0</v>
      </c>
      <c r="J10" s="51">
        <v>187220</v>
      </c>
      <c r="K10" s="51">
        <v>82751</v>
      </c>
      <c r="L10" s="35" t="s">
        <v>21</v>
      </c>
      <c r="M10" s="154" t="s">
        <v>37</v>
      </c>
      <c r="N10" s="51">
        <v>60436</v>
      </c>
      <c r="O10" s="51">
        <v>4100</v>
      </c>
      <c r="P10" s="51">
        <v>3508</v>
      </c>
      <c r="Q10" s="51">
        <v>116</v>
      </c>
      <c r="R10" s="51">
        <v>4020</v>
      </c>
      <c r="S10" s="151">
        <v>4.5</v>
      </c>
      <c r="T10" s="54">
        <v>0</v>
      </c>
      <c r="U10" s="151">
        <f t="shared" si="0"/>
        <v>45.265957446808514</v>
      </c>
      <c r="V10" s="35" t="s">
        <v>21</v>
      </c>
    </row>
    <row r="11" spans="1:22" ht="15.75" x14ac:dyDescent="0.2">
      <c r="A11" s="35" t="s">
        <v>22</v>
      </c>
      <c r="B11" s="79">
        <v>70441</v>
      </c>
      <c r="C11" s="87" t="s">
        <v>37</v>
      </c>
      <c r="D11" s="81">
        <v>118</v>
      </c>
      <c r="E11" s="86">
        <v>7617</v>
      </c>
      <c r="F11" s="81">
        <v>5646</v>
      </c>
      <c r="G11" s="86" t="s">
        <v>37</v>
      </c>
      <c r="H11" s="81">
        <v>3219</v>
      </c>
      <c r="I11" s="86" t="s">
        <v>37</v>
      </c>
      <c r="J11" s="81">
        <v>282213</v>
      </c>
      <c r="K11" s="81">
        <v>140621</v>
      </c>
      <c r="L11" s="35" t="s">
        <v>22</v>
      </c>
      <c r="M11" s="79">
        <v>0</v>
      </c>
      <c r="N11" s="81">
        <v>79444</v>
      </c>
      <c r="O11" s="81">
        <v>10207</v>
      </c>
      <c r="P11" s="81">
        <v>2741</v>
      </c>
      <c r="Q11" s="81">
        <v>88</v>
      </c>
      <c r="R11" s="81">
        <v>4052</v>
      </c>
      <c r="S11" s="84">
        <v>7.79</v>
      </c>
      <c r="T11" s="114">
        <v>0</v>
      </c>
      <c r="U11" s="151">
        <f t="shared" si="0"/>
        <v>68.167391304347831</v>
      </c>
      <c r="V11" s="35" t="s">
        <v>22</v>
      </c>
    </row>
    <row r="12" spans="1:22" ht="15.75" x14ac:dyDescent="0.2">
      <c r="A12" s="35" t="s">
        <v>23</v>
      </c>
      <c r="B12" s="150">
        <v>51312</v>
      </c>
      <c r="C12" s="154">
        <v>7331</v>
      </c>
      <c r="D12" s="51">
        <v>103</v>
      </c>
      <c r="E12" s="51">
        <v>5014</v>
      </c>
      <c r="F12" s="51">
        <v>4025</v>
      </c>
      <c r="G12" s="52">
        <v>3234</v>
      </c>
      <c r="H12" s="51">
        <v>932</v>
      </c>
      <c r="I12" s="52">
        <v>0</v>
      </c>
      <c r="J12" s="51">
        <v>186901</v>
      </c>
      <c r="K12" s="51">
        <v>140000</v>
      </c>
      <c r="L12" s="35" t="s">
        <v>23</v>
      </c>
      <c r="M12" s="150">
        <v>0</v>
      </c>
      <c r="N12" s="51">
        <v>71677</v>
      </c>
      <c r="O12" s="51">
        <v>3611</v>
      </c>
      <c r="P12" s="51">
        <v>3505</v>
      </c>
      <c r="Q12" s="51">
        <v>81</v>
      </c>
      <c r="R12" s="51">
        <v>2524</v>
      </c>
      <c r="S12" s="151">
        <v>4.5</v>
      </c>
      <c r="T12" s="54">
        <v>0</v>
      </c>
      <c r="U12" s="151">
        <f t="shared" si="0"/>
        <v>71.747024952015352</v>
      </c>
      <c r="V12" s="35" t="s">
        <v>23</v>
      </c>
    </row>
    <row r="13" spans="1:22" ht="15.75" x14ac:dyDescent="0.2">
      <c r="A13" s="35" t="s">
        <v>24</v>
      </c>
      <c r="B13" s="148">
        <v>52571</v>
      </c>
      <c r="C13" s="148">
        <f>102250</f>
        <v>102250</v>
      </c>
      <c r="D13" s="148">
        <v>186</v>
      </c>
      <c r="E13" s="148">
        <v>11188</v>
      </c>
      <c r="F13" s="148">
        <v>4235</v>
      </c>
      <c r="G13" s="148" t="s">
        <v>37</v>
      </c>
      <c r="H13" s="148">
        <v>1234</v>
      </c>
      <c r="I13" s="148" t="s">
        <v>37</v>
      </c>
      <c r="J13" s="148">
        <v>328351</v>
      </c>
      <c r="K13" s="148">
        <v>227430</v>
      </c>
      <c r="L13" s="35" t="s">
        <v>24</v>
      </c>
      <c r="M13" s="148">
        <v>6489</v>
      </c>
      <c r="N13" s="148">
        <v>85375</v>
      </c>
      <c r="O13" s="148">
        <v>1384</v>
      </c>
      <c r="P13" s="148">
        <v>8064</v>
      </c>
      <c r="Q13" s="148">
        <v>142</v>
      </c>
      <c r="R13" s="148">
        <v>3150</v>
      </c>
      <c r="S13" s="155">
        <v>7</v>
      </c>
      <c r="T13" s="155">
        <v>1.43</v>
      </c>
      <c r="U13" s="151">
        <f t="shared" si="0"/>
        <v>99.742102065613608</v>
      </c>
      <c r="V13" s="35" t="s">
        <v>24</v>
      </c>
    </row>
    <row r="14" spans="1:22" ht="15.75" x14ac:dyDescent="0.2">
      <c r="A14" s="35" t="s">
        <v>25</v>
      </c>
      <c r="B14" s="117">
        <v>73568</v>
      </c>
      <c r="C14" s="117">
        <v>8485</v>
      </c>
      <c r="D14" s="117">
        <v>113</v>
      </c>
      <c r="E14" s="117">
        <v>8583</v>
      </c>
      <c r="F14" s="117">
        <v>4646</v>
      </c>
      <c r="G14" s="117">
        <v>2429</v>
      </c>
      <c r="H14" s="117">
        <v>2251</v>
      </c>
      <c r="I14" s="117">
        <v>0</v>
      </c>
      <c r="J14" s="117">
        <v>264630</v>
      </c>
      <c r="K14" s="117">
        <v>126388</v>
      </c>
      <c r="L14" s="35" t="s">
        <v>25</v>
      </c>
      <c r="M14" s="117">
        <v>23457</v>
      </c>
      <c r="N14" s="117">
        <v>99445</v>
      </c>
      <c r="O14" s="117">
        <v>3719</v>
      </c>
      <c r="P14" s="117">
        <v>5203</v>
      </c>
      <c r="Q14" s="117">
        <v>98</v>
      </c>
      <c r="R14" s="117">
        <v>3919</v>
      </c>
      <c r="S14" s="139">
        <v>5.65</v>
      </c>
      <c r="T14" s="139">
        <v>0.5</v>
      </c>
      <c r="U14" s="151">
        <f t="shared" si="0"/>
        <v>65.877520537714716</v>
      </c>
      <c r="V14" s="35" t="s">
        <v>25</v>
      </c>
    </row>
    <row r="15" spans="1:22" ht="15.75" x14ac:dyDescent="0.2">
      <c r="A15" s="35" t="s">
        <v>26</v>
      </c>
      <c r="B15" s="150">
        <v>76193</v>
      </c>
      <c r="C15" s="154">
        <v>9421</v>
      </c>
      <c r="D15" s="51">
        <v>258</v>
      </c>
      <c r="E15" s="52" t="s">
        <v>37</v>
      </c>
      <c r="F15" s="51">
        <v>3533</v>
      </c>
      <c r="G15" s="52">
        <v>1451</v>
      </c>
      <c r="H15" s="51">
        <v>1622</v>
      </c>
      <c r="I15" s="51">
        <v>0</v>
      </c>
      <c r="J15" s="51">
        <v>228354</v>
      </c>
      <c r="K15" s="51">
        <v>139332</v>
      </c>
      <c r="L15" s="35" t="s">
        <v>26</v>
      </c>
      <c r="M15" s="150">
        <v>484</v>
      </c>
      <c r="N15" s="51">
        <v>72725</v>
      </c>
      <c r="O15" s="51">
        <v>4408</v>
      </c>
      <c r="P15" s="51">
        <v>6805</v>
      </c>
      <c r="Q15" s="51">
        <v>82</v>
      </c>
      <c r="R15" s="51">
        <v>3546</v>
      </c>
      <c r="S15" s="151">
        <v>7.25</v>
      </c>
      <c r="T15" s="54">
        <v>2.25</v>
      </c>
      <c r="U15" s="151">
        <f t="shared" si="0"/>
        <v>62.942116868798237</v>
      </c>
      <c r="V15" s="35" t="s">
        <v>26</v>
      </c>
    </row>
    <row r="16" spans="1:22" ht="15.75" x14ac:dyDescent="0.2">
      <c r="A16" s="35" t="s">
        <v>27</v>
      </c>
      <c r="B16" s="88">
        <v>314356</v>
      </c>
      <c r="C16" s="154">
        <v>84272</v>
      </c>
      <c r="D16" s="51">
        <v>536</v>
      </c>
      <c r="E16" s="51">
        <v>10045</v>
      </c>
      <c r="F16" s="51">
        <v>12195</v>
      </c>
      <c r="G16" s="51">
        <v>93</v>
      </c>
      <c r="H16" s="51">
        <v>964</v>
      </c>
      <c r="I16" s="52">
        <v>1</v>
      </c>
      <c r="J16" s="51">
        <v>809813</v>
      </c>
      <c r="K16" s="52">
        <v>344599</v>
      </c>
      <c r="L16" s="35" t="s">
        <v>27</v>
      </c>
      <c r="M16" s="150">
        <v>0</v>
      </c>
      <c r="N16" s="52">
        <v>327683</v>
      </c>
      <c r="O16" s="51">
        <v>10090</v>
      </c>
      <c r="P16" s="51">
        <v>2045</v>
      </c>
      <c r="Q16" s="51">
        <v>454</v>
      </c>
      <c r="R16" s="51">
        <v>15089</v>
      </c>
      <c r="S16" s="151">
        <v>24.95</v>
      </c>
      <c r="T16" s="54">
        <v>5.5</v>
      </c>
      <c r="U16" s="151">
        <f>J16/(Q16+R16)</f>
        <v>52.101460464517793</v>
      </c>
      <c r="V16" s="35" t="s">
        <v>27</v>
      </c>
    </row>
    <row r="17" spans="1:22" ht="15.75" x14ac:dyDescent="0.2">
      <c r="A17" s="35" t="s">
        <v>28</v>
      </c>
      <c r="B17" s="150">
        <v>52663</v>
      </c>
      <c r="C17" s="150">
        <v>5196</v>
      </c>
      <c r="D17" s="51">
        <v>145</v>
      </c>
      <c r="E17" s="115">
        <v>10445</v>
      </c>
      <c r="F17" s="51">
        <v>3083</v>
      </c>
      <c r="G17" s="52" t="s">
        <v>37</v>
      </c>
      <c r="H17" s="51">
        <v>870</v>
      </c>
      <c r="I17" s="52">
        <v>0</v>
      </c>
      <c r="J17" s="51">
        <v>152955</v>
      </c>
      <c r="K17" s="51">
        <v>114717</v>
      </c>
      <c r="L17" s="35" t="s">
        <v>28</v>
      </c>
      <c r="M17" s="150">
        <v>858</v>
      </c>
      <c r="N17" s="51">
        <v>110467</v>
      </c>
      <c r="O17" s="51">
        <v>2521</v>
      </c>
      <c r="P17" s="51">
        <v>1926</v>
      </c>
      <c r="Q17" s="51">
        <v>71</v>
      </c>
      <c r="R17" s="51">
        <v>2452</v>
      </c>
      <c r="S17" s="151">
        <v>7</v>
      </c>
      <c r="T17" s="54">
        <v>0.5</v>
      </c>
      <c r="U17" s="151">
        <f t="shared" ref="U17:U26" si="1">J17/(Q17+R17)</f>
        <v>60.624256837098692</v>
      </c>
      <c r="V17" s="35" t="s">
        <v>28</v>
      </c>
    </row>
    <row r="18" spans="1:22" ht="15.75" x14ac:dyDescent="0.2">
      <c r="A18" s="35" t="s">
        <v>29</v>
      </c>
      <c r="B18" s="147">
        <v>207070</v>
      </c>
      <c r="C18" s="148">
        <v>28865</v>
      </c>
      <c r="D18" s="149">
        <v>384</v>
      </c>
      <c r="E18" s="148">
        <v>12743</v>
      </c>
      <c r="F18" s="148">
        <v>9945</v>
      </c>
      <c r="G18" s="148">
        <v>5484</v>
      </c>
      <c r="H18" s="148">
        <v>5270</v>
      </c>
      <c r="I18" s="149">
        <v>11</v>
      </c>
      <c r="J18" s="148">
        <v>646075</v>
      </c>
      <c r="K18" s="148">
        <v>349873</v>
      </c>
      <c r="L18" s="35" t="s">
        <v>29</v>
      </c>
      <c r="M18" s="148">
        <v>12711</v>
      </c>
      <c r="N18" s="148">
        <v>207238</v>
      </c>
      <c r="O18" s="148">
        <v>7214</v>
      </c>
      <c r="P18" s="148">
        <v>3825</v>
      </c>
      <c r="Q18" s="149">
        <v>339</v>
      </c>
      <c r="R18" s="148">
        <v>9550</v>
      </c>
      <c r="S18" s="149">
        <v>18.13</v>
      </c>
      <c r="T18" s="149">
        <v>3.71</v>
      </c>
      <c r="U18" s="116">
        <f t="shared" si="1"/>
        <v>65.332692891091114</v>
      </c>
      <c r="V18" s="42" t="s">
        <v>29</v>
      </c>
    </row>
    <row r="19" spans="1:22" ht="15.75" x14ac:dyDescent="0.2">
      <c r="A19" s="35" t="s">
        <v>30</v>
      </c>
      <c r="B19" s="150">
        <v>170071</v>
      </c>
      <c r="C19" s="150">
        <v>16317</v>
      </c>
      <c r="D19" s="51">
        <v>416</v>
      </c>
      <c r="E19" s="51">
        <v>10170</v>
      </c>
      <c r="F19" s="51">
        <v>11387</v>
      </c>
      <c r="G19" s="52">
        <v>102</v>
      </c>
      <c r="H19" s="51">
        <v>1894</v>
      </c>
      <c r="I19" s="52">
        <v>1</v>
      </c>
      <c r="J19" s="51">
        <v>441472</v>
      </c>
      <c r="K19" s="51">
        <v>167195</v>
      </c>
      <c r="L19" s="35" t="s">
        <v>30</v>
      </c>
      <c r="M19" s="150">
        <v>12890</v>
      </c>
      <c r="N19" s="51">
        <v>250924</v>
      </c>
      <c r="O19" s="51">
        <v>5244</v>
      </c>
      <c r="P19" s="51">
        <v>5838</v>
      </c>
      <c r="Q19" s="51">
        <v>469</v>
      </c>
      <c r="R19" s="51">
        <v>6985</v>
      </c>
      <c r="S19" s="151">
        <v>17.05</v>
      </c>
      <c r="T19" s="54">
        <v>4.5</v>
      </c>
      <c r="U19" s="151">
        <f t="shared" si="1"/>
        <v>59.226187281996246</v>
      </c>
      <c r="V19" s="35" t="s">
        <v>30</v>
      </c>
    </row>
    <row r="20" spans="1:22" ht="15.75" x14ac:dyDescent="0.2">
      <c r="A20" s="35" t="s">
        <v>31</v>
      </c>
      <c r="B20" s="117">
        <v>78576</v>
      </c>
      <c r="C20" s="117">
        <v>6412</v>
      </c>
      <c r="D20" s="117">
        <v>179</v>
      </c>
      <c r="E20" s="117">
        <v>5087</v>
      </c>
      <c r="F20" s="117">
        <v>3251</v>
      </c>
      <c r="G20" s="117">
        <v>1412</v>
      </c>
      <c r="H20" s="117">
        <v>1612</v>
      </c>
      <c r="I20" s="117">
        <v>0</v>
      </c>
      <c r="J20" s="117">
        <v>217247</v>
      </c>
      <c r="K20" s="117">
        <v>191664</v>
      </c>
      <c r="L20" s="35" t="s">
        <v>31</v>
      </c>
      <c r="M20" s="117">
        <v>1000</v>
      </c>
      <c r="N20" s="117">
        <v>125033</v>
      </c>
      <c r="O20" s="117">
        <v>1817</v>
      </c>
      <c r="P20" s="117">
        <v>2188</v>
      </c>
      <c r="Q20" s="117">
        <v>143</v>
      </c>
      <c r="R20" s="117">
        <v>4418</v>
      </c>
      <c r="S20" s="139">
        <v>5.5</v>
      </c>
      <c r="T20" s="139">
        <v>0</v>
      </c>
      <c r="U20" s="151">
        <f>J20/(Q20+R20)</f>
        <v>47.631440473580355</v>
      </c>
      <c r="V20" s="35" t="s">
        <v>31</v>
      </c>
    </row>
    <row r="21" spans="1:22" ht="15.75" x14ac:dyDescent="0.2">
      <c r="A21" s="35" t="s">
        <v>32</v>
      </c>
      <c r="B21" s="117">
        <v>108959</v>
      </c>
      <c r="C21" s="117">
        <v>1019</v>
      </c>
      <c r="D21" s="117">
        <v>704</v>
      </c>
      <c r="E21" s="117">
        <v>7801</v>
      </c>
      <c r="F21" s="117">
        <v>4324</v>
      </c>
      <c r="G21" s="117">
        <v>111</v>
      </c>
      <c r="H21" s="117">
        <v>3825</v>
      </c>
      <c r="I21" s="117">
        <v>3</v>
      </c>
      <c r="J21" s="117">
        <v>227707</v>
      </c>
      <c r="K21" s="117">
        <v>73033.61</v>
      </c>
      <c r="L21" s="35" t="s">
        <v>32</v>
      </c>
      <c r="M21" s="117">
        <v>0</v>
      </c>
      <c r="N21" s="117">
        <v>67747</v>
      </c>
      <c r="O21" s="117">
        <v>1495</v>
      </c>
      <c r="P21" s="117">
        <v>561</v>
      </c>
      <c r="Q21" s="117">
        <v>155</v>
      </c>
      <c r="R21" s="117">
        <v>4833</v>
      </c>
      <c r="S21" s="139">
        <v>8.25</v>
      </c>
      <c r="T21" s="139">
        <v>1.5</v>
      </c>
      <c r="U21" s="151">
        <f>J21/(Q21+R21)</f>
        <v>45.650962309542905</v>
      </c>
      <c r="V21" s="35" t="s">
        <v>32</v>
      </c>
    </row>
    <row r="22" spans="1:22" ht="16.5" thickBot="1" x14ac:dyDescent="0.25">
      <c r="A22" s="35" t="s">
        <v>33</v>
      </c>
      <c r="B22" s="117">
        <v>134173</v>
      </c>
      <c r="C22" s="135">
        <v>22259</v>
      </c>
      <c r="D22" s="117">
        <v>295</v>
      </c>
      <c r="E22" s="117">
        <v>6296</v>
      </c>
      <c r="F22" s="117">
        <v>5076</v>
      </c>
      <c r="G22" s="117">
        <v>7555</v>
      </c>
      <c r="H22" s="117">
        <v>2324</v>
      </c>
      <c r="I22" s="117" t="s">
        <v>37</v>
      </c>
      <c r="J22" s="117">
        <v>295454</v>
      </c>
      <c r="K22" s="117">
        <v>181321</v>
      </c>
      <c r="L22" s="35" t="s">
        <v>33</v>
      </c>
      <c r="M22" s="117">
        <v>12853</v>
      </c>
      <c r="N22" s="118">
        <v>135301</v>
      </c>
      <c r="O22" s="118">
        <v>2436</v>
      </c>
      <c r="P22" s="118">
        <v>7458</v>
      </c>
      <c r="Q22" s="118">
        <v>206</v>
      </c>
      <c r="R22" s="118">
        <v>7792</v>
      </c>
      <c r="S22" s="119">
        <v>12.75</v>
      </c>
      <c r="T22" s="119">
        <v>1</v>
      </c>
      <c r="U22" s="156">
        <f>J22/(Q22+R22)</f>
        <v>36.940985246311577</v>
      </c>
      <c r="V22" s="35" t="s">
        <v>33</v>
      </c>
    </row>
    <row r="23" spans="1:22" ht="16.5" thickBot="1" x14ac:dyDescent="0.25">
      <c r="A23" s="43" t="s">
        <v>66</v>
      </c>
      <c r="B23" s="165">
        <f t="shared" ref="B23:K23" si="2">SUM(B6:B22)</f>
        <v>1750754</v>
      </c>
      <c r="C23" s="166">
        <f t="shared" si="2"/>
        <v>353208</v>
      </c>
      <c r="D23" s="157">
        <f t="shared" si="2"/>
        <v>4179</v>
      </c>
      <c r="E23" s="157">
        <f t="shared" si="2"/>
        <v>122088</v>
      </c>
      <c r="F23" s="157">
        <f t="shared" si="2"/>
        <v>86493</v>
      </c>
      <c r="G23" s="157">
        <f t="shared" si="2"/>
        <v>40599</v>
      </c>
      <c r="H23" s="157">
        <f t="shared" si="2"/>
        <v>31107</v>
      </c>
      <c r="I23" s="157">
        <f t="shared" si="2"/>
        <v>68</v>
      </c>
      <c r="J23" s="157">
        <f t="shared" si="2"/>
        <v>5210750</v>
      </c>
      <c r="K23" s="157">
        <f t="shared" si="2"/>
        <v>2809073.0799999996</v>
      </c>
      <c r="L23" s="103"/>
      <c r="M23" s="157">
        <f t="shared" ref="M23:T23" si="3">SUM(M6:M22)</f>
        <v>80993</v>
      </c>
      <c r="N23" s="157">
        <f t="shared" si="3"/>
        <v>1988771</v>
      </c>
      <c r="O23" s="157">
        <f t="shared" si="3"/>
        <v>68451</v>
      </c>
      <c r="P23" s="157">
        <f t="shared" si="3"/>
        <v>68189</v>
      </c>
      <c r="Q23" s="157">
        <f t="shared" si="3"/>
        <v>2776</v>
      </c>
      <c r="R23" s="157">
        <f t="shared" si="3"/>
        <v>84278</v>
      </c>
      <c r="S23" s="158">
        <f t="shared" si="3"/>
        <v>154.32999999999998</v>
      </c>
      <c r="T23" s="159">
        <f t="shared" si="3"/>
        <v>22.740000000000002</v>
      </c>
      <c r="U23" s="158">
        <f t="shared" si="1"/>
        <v>59.856525834539482</v>
      </c>
      <c r="V23" s="44" t="s">
        <v>34</v>
      </c>
    </row>
    <row r="24" spans="1:22" ht="15.75" x14ac:dyDescent="0.25">
      <c r="A24" s="1" t="s">
        <v>62</v>
      </c>
      <c r="B24" s="25">
        <f t="shared" ref="B24:K24" si="4">SUM(B9,B10,B14,B15,B16,B18,B19,B20,B21,B22)</f>
        <v>1361036</v>
      </c>
      <c r="C24" s="25">
        <f t="shared" si="4"/>
        <v>209502</v>
      </c>
      <c r="D24" s="25">
        <f t="shared" si="4"/>
        <v>3246</v>
      </c>
      <c r="E24" s="25">
        <f t="shared" si="4"/>
        <v>71216</v>
      </c>
      <c r="F24" s="167">
        <f t="shared" si="4"/>
        <v>61255</v>
      </c>
      <c r="G24" s="25">
        <f t="shared" si="4"/>
        <v>26105</v>
      </c>
      <c r="H24" s="25">
        <f t="shared" si="4"/>
        <v>22636</v>
      </c>
      <c r="I24" s="25">
        <f t="shared" si="4"/>
        <v>16</v>
      </c>
      <c r="J24" s="25">
        <f t="shared" si="4"/>
        <v>3649127</v>
      </c>
      <c r="K24" s="25">
        <f t="shared" si="4"/>
        <v>1845356.08</v>
      </c>
      <c r="L24" s="49"/>
      <c r="M24" s="25">
        <f>SUM(M9,M10,M14,M15,M16,M18:M22)</f>
        <v>69294</v>
      </c>
      <c r="N24" s="25">
        <f t="shared" ref="N24:T24" si="5">SUM(N9,N10,N14,N15,N16,N18,N19,N20,N21,N22)</f>
        <v>1445157</v>
      </c>
      <c r="O24" s="25">
        <f t="shared" si="5"/>
        <v>42737</v>
      </c>
      <c r="P24" s="25">
        <f t="shared" si="5"/>
        <v>40025</v>
      </c>
      <c r="Q24" s="25">
        <f t="shared" si="5"/>
        <v>2190</v>
      </c>
      <c r="R24" s="25">
        <f t="shared" si="5"/>
        <v>64686</v>
      </c>
      <c r="S24" s="160">
        <f t="shared" si="5"/>
        <v>112.28999999999999</v>
      </c>
      <c r="T24" s="27">
        <f t="shared" si="5"/>
        <v>18.96</v>
      </c>
      <c r="U24" s="30">
        <f t="shared" si="1"/>
        <v>54.565569112985223</v>
      </c>
      <c r="V24" s="1" t="s">
        <v>62</v>
      </c>
    </row>
    <row r="25" spans="1:22" ht="15.75" x14ac:dyDescent="0.25">
      <c r="A25" s="1" t="s">
        <v>116</v>
      </c>
      <c r="B25" s="88">
        <v>49197</v>
      </c>
      <c r="C25" s="88">
        <v>1</v>
      </c>
      <c r="D25" s="161" t="s">
        <v>37</v>
      </c>
      <c r="E25" s="88">
        <v>0</v>
      </c>
      <c r="F25" s="161" t="s">
        <v>37</v>
      </c>
      <c r="G25" s="88">
        <v>0</v>
      </c>
      <c r="H25" s="88">
        <v>390</v>
      </c>
      <c r="I25" s="88">
        <v>0</v>
      </c>
      <c r="J25" s="88">
        <v>48006</v>
      </c>
      <c r="K25" s="161" t="s">
        <v>37</v>
      </c>
      <c r="L25" s="144" t="s">
        <v>116</v>
      </c>
      <c r="M25" s="161" t="s">
        <v>37</v>
      </c>
      <c r="N25" s="88">
        <v>27577</v>
      </c>
      <c r="O25" s="88">
        <v>1361</v>
      </c>
      <c r="P25" s="88">
        <v>1726</v>
      </c>
      <c r="Q25" s="88">
        <v>36</v>
      </c>
      <c r="R25" s="88">
        <v>1052</v>
      </c>
      <c r="S25" s="162">
        <v>3.1</v>
      </c>
      <c r="T25" s="163">
        <v>0</v>
      </c>
      <c r="U25" s="162">
        <f t="shared" si="1"/>
        <v>44.123161764705884</v>
      </c>
      <c r="V25" s="1" t="s">
        <v>116</v>
      </c>
    </row>
    <row r="26" spans="1:22" ht="15.75" x14ac:dyDescent="0.25">
      <c r="A26" s="1" t="s">
        <v>117</v>
      </c>
      <c r="B26" s="117">
        <v>31717</v>
      </c>
      <c r="C26" s="117" t="s">
        <v>37</v>
      </c>
      <c r="D26" s="117">
        <v>86</v>
      </c>
      <c r="E26" s="117">
        <v>0</v>
      </c>
      <c r="F26" s="117">
        <v>1680</v>
      </c>
      <c r="G26" s="117">
        <v>0</v>
      </c>
      <c r="H26" s="117">
        <v>562</v>
      </c>
      <c r="I26" s="117">
        <v>0</v>
      </c>
      <c r="J26" s="117">
        <v>50909</v>
      </c>
      <c r="K26" s="117">
        <v>13631</v>
      </c>
      <c r="L26" s="144" t="s">
        <v>117</v>
      </c>
      <c r="M26" s="117" t="s">
        <v>37</v>
      </c>
      <c r="N26" s="117">
        <v>56482</v>
      </c>
      <c r="O26" s="117">
        <v>0</v>
      </c>
      <c r="P26" s="117">
        <v>0</v>
      </c>
      <c r="Q26" s="117">
        <v>39</v>
      </c>
      <c r="R26" s="117">
        <v>1488</v>
      </c>
      <c r="S26" s="139">
        <v>3.5</v>
      </c>
      <c r="T26" s="139">
        <v>1</v>
      </c>
      <c r="U26" s="146">
        <f t="shared" si="1"/>
        <v>33.33922724296005</v>
      </c>
      <c r="V26" s="1" t="s">
        <v>117</v>
      </c>
    </row>
  </sheetData>
  <customSheetViews>
    <customSheetView guid="{F6F3343A-3EAF-4FE4-9EC1-9AFCDA7376E2}" scale="75" showRuler="0" topLeftCell="A2">
      <selection activeCell="C16" sqref="C16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1">
    <mergeCell ref="A1:F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Etatentwicklung</vt:lpstr>
      <vt:lpstr>Versorgungsgrad</vt:lpstr>
      <vt:lpstr>Eckdaten_2016</vt:lpstr>
      <vt:lpstr>Eckdaten_2015</vt:lpstr>
      <vt:lpstr>Eckdaten_2014</vt:lpstr>
      <vt:lpstr>Eckdaten_2013</vt:lpstr>
      <vt:lpstr>Eckdaten_2012</vt:lpstr>
      <vt:lpstr>Eckdaten_2011</vt:lpstr>
      <vt:lpstr>Eckdaten_2010</vt:lpstr>
      <vt:lpstr>Eckdaten_2009</vt:lpstr>
      <vt:lpstr>Eckdaten_2008</vt:lpstr>
      <vt:lpstr>Eckdaten_2007</vt:lpstr>
      <vt:lpstr>Eckdaten_2006</vt:lpstr>
      <vt:lpstr>Eckdaten_2005</vt:lpstr>
      <vt:lpstr>Eckdaten_2004</vt:lpstr>
      <vt:lpstr>Eckdaten_2003</vt:lpstr>
      <vt:lpstr>Eckdaten_2002</vt:lpstr>
      <vt:lpstr>Eckdaten_2001</vt:lpstr>
      <vt:lpstr>Eckdaten_2000</vt:lpstr>
      <vt:lpstr>Tabelle1</vt:lpstr>
      <vt:lpstr>Tabelle2</vt:lpstr>
      <vt:lpstr>Tabelle3</vt:lpstr>
    </vt:vector>
  </TitlesOfParts>
  <Company>Bib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gaems</dc:creator>
  <cp:lastModifiedBy>Verena Gaems</cp:lastModifiedBy>
  <cp:lastPrinted>2013-03-28T11:27:32Z</cp:lastPrinted>
  <dcterms:created xsi:type="dcterms:W3CDTF">2010-04-09T16:24:38Z</dcterms:created>
  <dcterms:modified xsi:type="dcterms:W3CDTF">2017-05-16T15:11:20Z</dcterms:modified>
</cp:coreProperties>
</file>